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2445" windowWidth="10815" windowHeight="6765" activeTab="0"/>
  </bookViews>
  <sheets>
    <sheet name="OPEN ELITE" sheetId="1" r:id="rId1"/>
    <sheet name="OPEN A" sheetId="2" r:id="rId2"/>
    <sheet name="Esordienti" sheetId="3" r:id="rId3"/>
  </sheets>
  <definedNames>
    <definedName name="_xlnm.Print_Area" localSheetId="2">'Esordienti'!$A$1:$AQ$38</definedName>
    <definedName name="_xlnm.Print_Area" localSheetId="1">'OPEN A'!$A$1:$AQ$38</definedName>
    <definedName name="_xlnm.Print_Area" localSheetId="0">'OPEN ELITE'!$A$1:$AQ$41</definedName>
  </definedNames>
  <calcPr fullCalcOnLoad="1"/>
</workbook>
</file>

<file path=xl/sharedStrings.xml><?xml version="1.0" encoding="utf-8"?>
<sst xmlns="http://schemas.openxmlformats.org/spreadsheetml/2006/main" count="915" uniqueCount="91">
  <si>
    <t>T1</t>
  </si>
  <si>
    <t>T2</t>
  </si>
  <si>
    <t>Penalty</t>
  </si>
  <si>
    <t>Count of correct answers</t>
  </si>
  <si>
    <t>Count of all completed answers</t>
  </si>
  <si>
    <t>Percent incorrect answers</t>
  </si>
  <si>
    <t>part.</t>
  </si>
  <si>
    <t>arr.</t>
  </si>
  <si>
    <t>Tempo totale</t>
  </si>
  <si>
    <t>Atleta</t>
  </si>
  <si>
    <t>A</t>
  </si>
  <si>
    <t>T3</t>
  </si>
  <si>
    <t>Società</t>
  </si>
  <si>
    <t>T4</t>
  </si>
  <si>
    <t>ExtraTime</t>
  </si>
  <si>
    <t>Totale punti</t>
  </si>
  <si>
    <t>Totale punti a tempo</t>
  </si>
  <si>
    <t>Penalità tempo massimo</t>
  </si>
  <si>
    <t>Penalità punti a tempo</t>
  </si>
  <si>
    <t>T-max</t>
  </si>
  <si>
    <t>Totale risposte esatte</t>
  </si>
  <si>
    <t>Tempi medi nei punti a tempo</t>
  </si>
  <si>
    <t>X</t>
  </si>
  <si>
    <t>x</t>
  </si>
  <si>
    <t>B</t>
  </si>
  <si>
    <t>D</t>
  </si>
  <si>
    <t>Z</t>
  </si>
  <si>
    <t>C</t>
  </si>
  <si>
    <t>E</t>
  </si>
  <si>
    <t xml:space="preserve">CERESER Elvio </t>
  </si>
  <si>
    <t xml:space="preserve">BAJRAKTARI EDMOND </t>
  </si>
  <si>
    <t>GAZZETTO Davide</t>
  </si>
  <si>
    <t xml:space="preserve">LABANTI Piero </t>
  </si>
  <si>
    <t xml:space="preserve">ZANARDI Stefano </t>
  </si>
  <si>
    <t xml:space="preserve">DANIELI Daniele </t>
  </si>
  <si>
    <t xml:space="preserve">GALLETTI Stefano </t>
  </si>
  <si>
    <t>DuSa HaloZan-Sedej</t>
  </si>
  <si>
    <t>BETTIN RENATO</t>
  </si>
  <si>
    <t xml:space="preserve">BELTRAMO Marina </t>
  </si>
  <si>
    <t xml:space="preserve">FOSCHIAN Andrea </t>
  </si>
  <si>
    <t xml:space="preserve">Vlado Sedej </t>
  </si>
  <si>
    <t>GOVONI Andrea</t>
  </si>
  <si>
    <t>CHIOCCA Davide</t>
  </si>
  <si>
    <t xml:space="preserve">NARDI Mauro </t>
  </si>
  <si>
    <t xml:space="preserve">GIOVANNINI Marco </t>
  </si>
  <si>
    <t xml:space="preserve">VARGIOLU Tiziano </t>
  </si>
  <si>
    <t>CASARIN ALESSANDRO</t>
  </si>
  <si>
    <t xml:space="preserve">MICHELOTTI Giuliano </t>
  </si>
  <si>
    <t xml:space="preserve">BORRONI Roberta </t>
  </si>
  <si>
    <t>MICHELOTTI Guido</t>
  </si>
  <si>
    <t xml:space="preserve">PESSOT Lucia </t>
  </si>
  <si>
    <t>0573 GRONLAIT ORIENTEERING TEAMIT A.S.D.</t>
  </si>
  <si>
    <t>0512 GRUPPO SPORTIVO DILETTANTISTATICO CORIVORIVO</t>
  </si>
  <si>
    <t>0202 ORIENTEERING DOLOMITI</t>
  </si>
  <si>
    <t>0234 ORIENTEERING SWALLOWS NOAITLAE A.S.D.</t>
  </si>
  <si>
    <t>0508 A.S.S. ORIENTEERING MALIPIERIOTA MARCON</t>
  </si>
  <si>
    <t>0647 DUCA D`AOSTA ORIENTEERING</t>
  </si>
  <si>
    <t>0158 A.S.D. UNIONE LOMBARDA</t>
  </si>
  <si>
    <t>0502 C.U.S. PARMA A.S.D. sez. ORIENITTEAERING</t>
  </si>
  <si>
    <t>0999 OK AZIMUT</t>
  </si>
  <si>
    <t>0234 ORIENTEERING SWALLOWS NOALE A.S.D.</t>
  </si>
  <si>
    <t>0079 G. S. ORIENTAMENTO TORINO</t>
  </si>
  <si>
    <t>0392 A.S.D. SEMIPERDO ORIENTEERIINT MANIAGO</t>
  </si>
  <si>
    <t>0999 OKAZIMUT</t>
  </si>
  <si>
    <t>0206 A.C.A.C.I.S. Circolo DOZZA - A.S.DIT.</t>
  </si>
  <si>
    <t>0588 GRUPPO OR. CAI MONFALCONE</t>
  </si>
  <si>
    <t>0392 A.S.D. SEMIPERDO ORIENTEERINT MANIAGO</t>
  </si>
  <si>
    <t>0368 A.S.D. ARCO DI CARTA</t>
  </si>
  <si>
    <t>FALDA Roberta *</t>
  </si>
  <si>
    <t>DA RE Ivana *</t>
  </si>
  <si>
    <t>ARTUSO Nelvio *</t>
  </si>
  <si>
    <t>Obersnel Franco</t>
  </si>
  <si>
    <t>Maccatrozzo Roberto</t>
  </si>
  <si>
    <t>Umari Davide</t>
  </si>
  <si>
    <t>G.O. C.A.I. Monfalcone</t>
  </si>
  <si>
    <t>Orienteering Malipiero</t>
  </si>
  <si>
    <t>PISCHIUTTI ALESSANDRO</t>
  </si>
  <si>
    <t>Nordestarcento</t>
  </si>
  <si>
    <t>7° Prova Coppa Italia Trail-Orienteering</t>
  </si>
  <si>
    <t>Collerumiz - 20/09/2009</t>
  </si>
  <si>
    <t>Scarpa Paolo e fam.</t>
  </si>
  <si>
    <t>DE COLLE MAURIZIO</t>
  </si>
  <si>
    <t>CAVINATO LORENZA</t>
  </si>
  <si>
    <t>PERAZZOLO ANTONIO</t>
  </si>
  <si>
    <t>OBERSNEL MARCO</t>
  </si>
  <si>
    <t>Obersnel LORENZO</t>
  </si>
  <si>
    <t>BERNARDI SILVANO</t>
  </si>
  <si>
    <t>CADALT ANTONELLA</t>
  </si>
  <si>
    <t>OPEN A DEFINIVA</t>
  </si>
  <si>
    <t>Esordienti / Gruppi DEFINITIVO</t>
  </si>
  <si>
    <t>OPEN ELITE definitiva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</si>
</sst>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34">
    <font>
      <sz val="10"/>
      <name val="Arial"/>
      <family val="0"/>
    </font>
    <font>
      <b/>
      <sz val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textRotation="90"/>
    </xf>
    <xf numFmtId="0" fontId="0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" fontId="9" fillId="0" borderId="0" xfId="5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0" fillId="0" borderId="0" xfId="0" applyNumberFormat="1" applyBorder="1" applyAlignment="1">
      <alignment/>
    </xf>
    <xf numFmtId="20" fontId="0" fillId="0" borderId="25" xfId="0" applyNumberFormat="1" applyBorder="1" applyAlignment="1">
      <alignment/>
    </xf>
    <xf numFmtId="20" fontId="0" fillId="0" borderId="26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20" fontId="0" fillId="0" borderId="44" xfId="0" applyNumberFormat="1" applyBorder="1" applyAlignment="1">
      <alignment/>
    </xf>
    <xf numFmtId="20" fontId="0" fillId="0" borderId="45" xfId="0" applyNumberFormat="1" applyBorder="1" applyAlignment="1">
      <alignment/>
    </xf>
    <xf numFmtId="20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0" fontId="0" fillId="0" borderId="17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13" fillId="0" borderId="19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46" xfId="0" applyFont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47" xfId="0" applyFill="1" applyBorder="1" applyAlignment="1">
      <alignment horizontal="left"/>
    </xf>
    <xf numFmtId="0" fontId="0" fillId="0" borderId="47" xfId="0" applyFill="1" applyBorder="1" applyAlignment="1">
      <alignment/>
    </xf>
    <xf numFmtId="20" fontId="0" fillId="0" borderId="25" xfId="0" applyNumberFormat="1" applyFill="1" applyBorder="1" applyAlignment="1">
      <alignment/>
    </xf>
    <xf numFmtId="20" fontId="0" fillId="0" borderId="26" xfId="0" applyNumberFormat="1" applyFill="1" applyBorder="1" applyAlignment="1">
      <alignment/>
    </xf>
    <xf numFmtId="20" fontId="0" fillId="0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0" fontId="0" fillId="0" borderId="23" xfId="0" applyNumberFormat="1" applyFill="1" applyBorder="1" applyAlignment="1">
      <alignment/>
    </xf>
    <xf numFmtId="20" fontId="0" fillId="0" borderId="24" xfId="0" applyNumberForma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20" fontId="0" fillId="0" borderId="56" xfId="0" applyNumberFormat="1" applyBorder="1" applyAlignment="1">
      <alignment/>
    </xf>
    <xf numFmtId="20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4" fillId="0" borderId="7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0</xdr:row>
      <xdr:rowOff>38100</xdr:rowOff>
    </xdr:from>
    <xdr:to>
      <xdr:col>38</xdr:col>
      <xdr:colOff>104775</xdr:colOff>
      <xdr:row>0</xdr:row>
      <xdr:rowOff>571500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9675" y="3810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2</xdr:col>
      <xdr:colOff>1171575</xdr:colOff>
      <xdr:row>0</xdr:row>
      <xdr:rowOff>571500</xdr:rowOff>
    </xdr:to>
    <xdr:pic>
      <xdr:nvPicPr>
        <xdr:cNvPr id="2" name="Picture 5" descr="C:\Documents and Settings\Elvio\Desktop\fis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4775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42</xdr:row>
      <xdr:rowOff>9525</xdr:rowOff>
    </xdr:from>
    <xdr:to>
      <xdr:col>41</xdr:col>
      <xdr:colOff>190500</xdr:colOff>
      <xdr:row>45</xdr:row>
      <xdr:rowOff>66675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439775" y="8677275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0</xdr:row>
      <xdr:rowOff>38100</xdr:rowOff>
    </xdr:from>
    <xdr:to>
      <xdr:col>41</xdr:col>
      <xdr:colOff>0</xdr:colOff>
      <xdr:row>0</xdr:row>
      <xdr:rowOff>571500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38100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2</xdr:col>
      <xdr:colOff>1162050</xdr:colOff>
      <xdr:row>0</xdr:row>
      <xdr:rowOff>571500</xdr:rowOff>
    </xdr:to>
    <xdr:pic>
      <xdr:nvPicPr>
        <xdr:cNvPr id="2" name="Picture 3" descr="C:\Documents and Settings\Elvio\Desktop\fis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477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39</xdr:row>
      <xdr:rowOff>9525</xdr:rowOff>
    </xdr:from>
    <xdr:to>
      <xdr:col>41</xdr:col>
      <xdr:colOff>142875</xdr:colOff>
      <xdr:row>42</xdr:row>
      <xdr:rowOff>66675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705975" y="8067675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0</xdr:row>
      <xdr:rowOff>38100</xdr:rowOff>
    </xdr:from>
    <xdr:to>
      <xdr:col>35</xdr:col>
      <xdr:colOff>219075</xdr:colOff>
      <xdr:row>0</xdr:row>
      <xdr:rowOff>571500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38100"/>
          <a:ext cx="1285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104775</xdr:rowOff>
    </xdr:from>
    <xdr:to>
      <xdr:col>2</xdr:col>
      <xdr:colOff>1162050</xdr:colOff>
      <xdr:row>0</xdr:row>
      <xdr:rowOff>571500</xdr:rowOff>
    </xdr:to>
    <xdr:pic>
      <xdr:nvPicPr>
        <xdr:cNvPr id="2" name="Picture 3" descr="C:\Documents and Settings\Elvio\Desktop\fis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477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39</xdr:row>
      <xdr:rowOff>9525</xdr:rowOff>
    </xdr:from>
    <xdr:to>
      <xdr:col>43</xdr:col>
      <xdr:colOff>504825</xdr:colOff>
      <xdr:row>42</xdr:row>
      <xdr:rowOff>66675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2068175" y="8067675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W41"/>
  <sheetViews>
    <sheetView tabSelected="1" zoomScale="80" zoomScaleNormal="80" zoomScalePageLayoutView="0" workbookViewId="0" topLeftCell="A1">
      <selection activeCell="C42" sqref="C42"/>
    </sheetView>
  </sheetViews>
  <sheetFormatPr defaultColWidth="9.140625" defaultRowHeight="12.75"/>
  <cols>
    <col min="1" max="1" width="4.8515625" style="2" bestFit="1" customWidth="1"/>
    <col min="2" max="2" width="5.57421875" style="2" customWidth="1"/>
    <col min="3" max="3" width="22.7109375" style="17" customWidth="1"/>
    <col min="4" max="4" width="56.28125" style="2" bestFit="1" customWidth="1"/>
    <col min="5" max="6" width="6.57421875" style="2" customWidth="1"/>
    <col min="7" max="7" width="0.85546875" style="2" customWidth="1"/>
    <col min="8" max="26" width="3.8515625" style="2" customWidth="1"/>
    <col min="27" max="27" width="3.8515625" style="2" hidden="1" customWidth="1"/>
    <col min="28" max="28" width="0.85546875" style="2" customWidth="1"/>
    <col min="29" max="29" width="4.00390625" style="2" customWidth="1"/>
    <col min="30" max="31" width="4.00390625" style="3" customWidth="1"/>
    <col min="32" max="32" width="4.00390625" style="2" customWidth="1"/>
    <col min="33" max="33" width="4.00390625" style="3" customWidth="1"/>
    <col min="34" max="34" width="4.00390625" style="2" customWidth="1"/>
    <col min="35" max="35" width="4.00390625" style="3" hidden="1" customWidth="1"/>
    <col min="36" max="36" width="4.00390625" style="2" hidden="1" customWidth="1"/>
    <col min="37" max="37" width="1.57421875" style="2" customWidth="1"/>
    <col min="38" max="40" width="4.140625" style="2" customWidth="1"/>
    <col min="41" max="41" width="4.7109375" style="2" customWidth="1"/>
    <col min="42" max="42" width="4.57421875" style="2" customWidth="1"/>
    <col min="43" max="43" width="5.7109375" style="2" customWidth="1"/>
    <col min="44" max="44" width="9.140625" style="2" customWidth="1"/>
    <col min="45" max="72" width="2.8515625" style="2" customWidth="1"/>
    <col min="73" max="73" width="9.140625" style="2" customWidth="1"/>
    <col min="74" max="74" width="10.57421875" style="2" customWidth="1"/>
    <col min="75" max="75" width="9.28125" style="2" bestFit="1" customWidth="1"/>
    <col min="76" max="16384" width="9.140625" style="2" customWidth="1"/>
  </cols>
  <sheetData>
    <row r="1" spans="3:43" ht="45" customHeight="1">
      <c r="C1" s="14"/>
      <c r="L1" s="13" t="s">
        <v>78</v>
      </c>
      <c r="AL1" s="131" t="s">
        <v>20</v>
      </c>
      <c r="AM1" s="131" t="s">
        <v>17</v>
      </c>
      <c r="AN1" s="143" t="s">
        <v>15</v>
      </c>
      <c r="AO1" s="131" t="s">
        <v>16</v>
      </c>
      <c r="AP1" s="131" t="s">
        <v>18</v>
      </c>
      <c r="AQ1" s="142" t="s">
        <v>8</v>
      </c>
    </row>
    <row r="2" spans="3:43" ht="21.75" customHeight="1">
      <c r="C2" s="11"/>
      <c r="D2" s="11"/>
      <c r="E2" s="11"/>
      <c r="F2" s="11"/>
      <c r="G2" s="11"/>
      <c r="I2" s="11"/>
      <c r="J2" s="15"/>
      <c r="L2" s="11" t="s">
        <v>79</v>
      </c>
      <c r="P2" s="11"/>
      <c r="Q2" s="15"/>
      <c r="W2" s="11"/>
      <c r="X2" s="15"/>
      <c r="AD2" s="11"/>
      <c r="AE2" s="2"/>
      <c r="AG2" s="2"/>
      <c r="AI2" s="2"/>
      <c r="AL2" s="131"/>
      <c r="AM2" s="131"/>
      <c r="AN2" s="143"/>
      <c r="AO2" s="131"/>
      <c r="AP2" s="131"/>
      <c r="AQ2" s="142"/>
    </row>
    <row r="3" spans="3:43" ht="16.5" customHeight="1">
      <c r="C3" s="11"/>
      <c r="D3" s="11"/>
      <c r="J3" s="11"/>
      <c r="K3" s="15"/>
      <c r="L3" s="16"/>
      <c r="M3" s="11"/>
      <c r="Q3" s="11"/>
      <c r="R3" s="15"/>
      <c r="T3" s="11"/>
      <c r="X3" s="11"/>
      <c r="Y3" s="15"/>
      <c r="AL3" s="131"/>
      <c r="AM3" s="131"/>
      <c r="AN3" s="143"/>
      <c r="AO3" s="131"/>
      <c r="AP3" s="131"/>
      <c r="AQ3" s="142"/>
    </row>
    <row r="4" spans="3:43" ht="27" customHeight="1">
      <c r="C4" s="28"/>
      <c r="F4" s="8"/>
      <c r="G4" s="8"/>
      <c r="H4" s="12"/>
      <c r="I4" s="12"/>
      <c r="J4" s="10"/>
      <c r="K4" s="10"/>
      <c r="L4" s="82" t="s">
        <v>90</v>
      </c>
      <c r="M4" s="10"/>
      <c r="N4" s="10"/>
      <c r="O4" s="10"/>
      <c r="P4" s="12"/>
      <c r="Q4" s="10"/>
      <c r="R4" s="10"/>
      <c r="S4" s="10"/>
      <c r="T4" s="10"/>
      <c r="U4" s="10"/>
      <c r="V4" s="10"/>
      <c r="W4" s="12"/>
      <c r="X4" s="10"/>
      <c r="Y4" s="10"/>
      <c r="Z4" s="10"/>
      <c r="AA4" s="10"/>
      <c r="AB4" s="10"/>
      <c r="AC4" s="4"/>
      <c r="AD4" s="4"/>
      <c r="AE4" s="4"/>
      <c r="AG4" s="4"/>
      <c r="AI4" s="4"/>
      <c r="AL4" s="131"/>
      <c r="AM4" s="131"/>
      <c r="AN4" s="143"/>
      <c r="AO4" s="131"/>
      <c r="AP4" s="131"/>
      <c r="AQ4" s="142"/>
    </row>
    <row r="5" spans="2:43" ht="15.75" customHeight="1">
      <c r="B5" s="5"/>
      <c r="C5" s="5"/>
      <c r="D5" s="8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31"/>
      <c r="AM5" s="131"/>
      <c r="AN5" s="143"/>
      <c r="AO5" s="131"/>
      <c r="AP5" s="131"/>
      <c r="AQ5" s="142"/>
    </row>
    <row r="6" spans="2:74" ht="15" customHeight="1" thickBot="1">
      <c r="B6" s="1"/>
      <c r="C6" s="29"/>
      <c r="D6" s="3"/>
      <c r="E6" s="3"/>
      <c r="F6" s="3"/>
      <c r="G6" s="3"/>
      <c r="H6" s="17"/>
      <c r="I6" s="17"/>
      <c r="P6" s="17"/>
      <c r="W6" s="17"/>
      <c r="AL6" s="131"/>
      <c r="AM6" s="131"/>
      <c r="AN6" s="143"/>
      <c r="AO6" s="131"/>
      <c r="AP6" s="131"/>
      <c r="AQ6" s="142"/>
      <c r="BV6" s="2">
        <f>MINUTE(F7)</f>
        <v>10</v>
      </c>
    </row>
    <row r="7" spans="3:75" ht="15.75">
      <c r="C7" s="127" t="s">
        <v>9</v>
      </c>
      <c r="D7" s="129" t="s">
        <v>12</v>
      </c>
      <c r="E7" s="75" t="s">
        <v>19</v>
      </c>
      <c r="F7" s="81">
        <v>0.09027777777777778</v>
      </c>
      <c r="G7" s="74"/>
      <c r="H7" s="58" t="s">
        <v>24</v>
      </c>
      <c r="I7" s="65" t="s">
        <v>25</v>
      </c>
      <c r="J7" s="65" t="s">
        <v>24</v>
      </c>
      <c r="K7" s="65" t="s">
        <v>26</v>
      </c>
      <c r="L7" s="65" t="s">
        <v>26</v>
      </c>
      <c r="M7" s="65" t="s">
        <v>27</v>
      </c>
      <c r="N7" s="65" t="s">
        <v>10</v>
      </c>
      <c r="O7" s="66" t="s">
        <v>10</v>
      </c>
      <c r="P7" s="65" t="s">
        <v>24</v>
      </c>
      <c r="Q7" s="65" t="s">
        <v>26</v>
      </c>
      <c r="R7" s="65" t="s">
        <v>24</v>
      </c>
      <c r="S7" s="65" t="s">
        <v>24</v>
      </c>
      <c r="T7" s="65" t="s">
        <v>24</v>
      </c>
      <c r="U7" s="65" t="s">
        <v>24</v>
      </c>
      <c r="V7" s="66" t="s">
        <v>10</v>
      </c>
      <c r="W7" s="65" t="s">
        <v>26</v>
      </c>
      <c r="X7" s="65" t="s">
        <v>24</v>
      </c>
      <c r="Y7" s="65" t="s">
        <v>24</v>
      </c>
      <c r="Z7" s="67" t="s">
        <v>10</v>
      </c>
      <c r="AA7" s="83" t="s">
        <v>23</v>
      </c>
      <c r="AB7" s="3"/>
      <c r="AC7" s="132" t="s">
        <v>25</v>
      </c>
      <c r="AD7" s="133"/>
      <c r="AE7" s="134" t="s">
        <v>28</v>
      </c>
      <c r="AF7" s="133"/>
      <c r="AG7" s="134" t="s">
        <v>27</v>
      </c>
      <c r="AH7" s="135"/>
      <c r="AI7" s="136" t="s">
        <v>22</v>
      </c>
      <c r="AJ7" s="135"/>
      <c r="AK7" s="33"/>
      <c r="AL7" s="4"/>
      <c r="AM7" s="33"/>
      <c r="AN7" s="4"/>
      <c r="AO7" s="4"/>
      <c r="AP7" s="22"/>
      <c r="AQ7" s="21"/>
      <c r="BV7" s="2" t="s">
        <v>14</v>
      </c>
      <c r="BW7" s="2" t="s">
        <v>2</v>
      </c>
    </row>
    <row r="8" spans="1:43" ht="12.75" customHeight="1" thickBot="1">
      <c r="A8" s="30"/>
      <c r="B8" s="31"/>
      <c r="C8" s="128"/>
      <c r="D8" s="130"/>
      <c r="E8" s="76" t="s">
        <v>6</v>
      </c>
      <c r="F8" s="77" t="s">
        <v>7</v>
      </c>
      <c r="G8" s="78"/>
      <c r="H8" s="113">
        <v>1</v>
      </c>
      <c r="I8" s="114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5">
        <v>8</v>
      </c>
      <c r="P8" s="114">
        <v>9</v>
      </c>
      <c r="Q8" s="114">
        <v>10</v>
      </c>
      <c r="R8" s="114">
        <v>11</v>
      </c>
      <c r="S8" s="114">
        <v>12</v>
      </c>
      <c r="T8" s="114">
        <v>13</v>
      </c>
      <c r="U8" s="114">
        <v>14</v>
      </c>
      <c r="V8" s="114">
        <v>15</v>
      </c>
      <c r="W8" s="114">
        <v>16</v>
      </c>
      <c r="X8" s="114">
        <v>17</v>
      </c>
      <c r="Y8" s="114">
        <v>18</v>
      </c>
      <c r="Z8" s="116">
        <v>19</v>
      </c>
      <c r="AA8" s="99"/>
      <c r="AB8" s="33"/>
      <c r="AC8" s="137" t="s">
        <v>0</v>
      </c>
      <c r="AD8" s="138"/>
      <c r="AE8" s="139" t="s">
        <v>1</v>
      </c>
      <c r="AF8" s="138"/>
      <c r="AG8" s="139" t="s">
        <v>11</v>
      </c>
      <c r="AH8" s="140"/>
      <c r="AI8" s="141"/>
      <c r="AJ8" s="140"/>
      <c r="AK8" s="33"/>
      <c r="AL8" s="4"/>
      <c r="AM8" s="33"/>
      <c r="AN8" s="4"/>
      <c r="AO8" s="4"/>
      <c r="AP8" s="22"/>
      <c r="AQ8" s="21"/>
    </row>
    <row r="9" spans="1:75" ht="15.75">
      <c r="A9" s="17">
        <v>1</v>
      </c>
      <c r="B9" s="32">
        <v>12</v>
      </c>
      <c r="C9" s="84" t="s">
        <v>37</v>
      </c>
      <c r="D9" s="112" t="s">
        <v>60</v>
      </c>
      <c r="E9" s="47">
        <v>0.5756944444444444</v>
      </c>
      <c r="F9" s="48">
        <v>0.6625</v>
      </c>
      <c r="G9" s="79"/>
      <c r="H9" s="118" t="s">
        <v>24</v>
      </c>
      <c r="I9" s="119" t="s">
        <v>25</v>
      </c>
      <c r="J9" s="119" t="s">
        <v>24</v>
      </c>
      <c r="K9" s="119" t="s">
        <v>26</v>
      </c>
      <c r="L9" s="119" t="s">
        <v>26</v>
      </c>
      <c r="M9" s="119" t="s">
        <v>27</v>
      </c>
      <c r="N9" s="119" t="s">
        <v>10</v>
      </c>
      <c r="O9" s="119" t="s">
        <v>10</v>
      </c>
      <c r="P9" s="119" t="s">
        <v>24</v>
      </c>
      <c r="Q9" s="119" t="s">
        <v>26</v>
      </c>
      <c r="R9" s="119" t="s">
        <v>24</v>
      </c>
      <c r="S9" s="119" t="s">
        <v>24</v>
      </c>
      <c r="T9" s="119" t="s">
        <v>24</v>
      </c>
      <c r="U9" s="119" t="s">
        <v>24</v>
      </c>
      <c r="V9" s="119" t="s">
        <v>10</v>
      </c>
      <c r="W9" s="119" t="s">
        <v>26</v>
      </c>
      <c r="X9" s="119" t="s">
        <v>24</v>
      </c>
      <c r="Y9" s="119" t="s">
        <v>24</v>
      </c>
      <c r="Z9" s="120" t="s">
        <v>10</v>
      </c>
      <c r="AA9" s="100"/>
      <c r="AB9" s="3"/>
      <c r="AC9" s="117" t="s">
        <v>25</v>
      </c>
      <c r="AD9" s="57">
        <v>18</v>
      </c>
      <c r="AE9" s="117" t="s">
        <v>28</v>
      </c>
      <c r="AF9" s="57">
        <v>10</v>
      </c>
      <c r="AG9" s="117" t="s">
        <v>27</v>
      </c>
      <c r="AH9" s="60">
        <v>39</v>
      </c>
      <c r="AI9" s="101"/>
      <c r="AJ9" s="60"/>
      <c r="AK9" s="37"/>
      <c r="AL9" s="49">
        <f>SUM(AS9:BT9)</f>
        <v>22</v>
      </c>
      <c r="AM9" s="50">
        <f>BW9</f>
        <v>0</v>
      </c>
      <c r="AN9" s="51">
        <f>SUM(AS9:BT9)-AM9</f>
        <v>22</v>
      </c>
      <c r="AO9" s="49">
        <f>AD9+AF9+AH9+AJ9</f>
        <v>67</v>
      </c>
      <c r="AP9" s="42">
        <f>IF($AC$7=$AC9,0,60)+IF($AE$7=$AE9,0,60)+IF($AG$7=$AG9,0,60)</f>
        <v>0</v>
      </c>
      <c r="AQ9" s="51">
        <f>AO9+AP9</f>
        <v>67</v>
      </c>
      <c r="AS9" s="2">
        <f aca="true" t="shared" si="0" ref="AS9:BL9">IF(H9=H$7,1,0)</f>
        <v>1</v>
      </c>
      <c r="AT9" s="2">
        <f t="shared" si="0"/>
        <v>1</v>
      </c>
      <c r="AU9" s="2">
        <f t="shared" si="0"/>
        <v>1</v>
      </c>
      <c r="AV9" s="2">
        <f t="shared" si="0"/>
        <v>1</v>
      </c>
      <c r="AW9" s="2">
        <f t="shared" si="0"/>
        <v>1</v>
      </c>
      <c r="AX9" s="2">
        <f t="shared" si="0"/>
        <v>1</v>
      </c>
      <c r="AY9" s="2">
        <f t="shared" si="0"/>
        <v>1</v>
      </c>
      <c r="AZ9" s="2">
        <f t="shared" si="0"/>
        <v>1</v>
      </c>
      <c r="BA9" s="2">
        <f t="shared" si="0"/>
        <v>1</v>
      </c>
      <c r="BB9" s="2">
        <f t="shared" si="0"/>
        <v>1</v>
      </c>
      <c r="BC9" s="2">
        <f t="shared" si="0"/>
        <v>1</v>
      </c>
      <c r="BD9" s="2">
        <f t="shared" si="0"/>
        <v>1</v>
      </c>
      <c r="BE9" s="2">
        <f t="shared" si="0"/>
        <v>1</v>
      </c>
      <c r="BF9" s="2">
        <f t="shared" si="0"/>
        <v>1</v>
      </c>
      <c r="BG9" s="2">
        <f t="shared" si="0"/>
        <v>1</v>
      </c>
      <c r="BH9" s="2">
        <f t="shared" si="0"/>
        <v>1</v>
      </c>
      <c r="BI9" s="2">
        <f t="shared" si="0"/>
        <v>1</v>
      </c>
      <c r="BJ9" s="2">
        <f t="shared" si="0"/>
        <v>1</v>
      </c>
      <c r="BK9" s="2">
        <f t="shared" si="0"/>
        <v>1</v>
      </c>
      <c r="BL9" s="2">
        <f t="shared" si="0"/>
        <v>0</v>
      </c>
      <c r="BN9" s="2">
        <f>IF(AC9=AC$7,1,0)</f>
        <v>1</v>
      </c>
      <c r="BP9" s="2">
        <f>IF(AE9=AE$7,1,0)</f>
        <v>1</v>
      </c>
      <c r="BR9" s="2">
        <f>IF(AG9=AG$7,1,0)</f>
        <v>1</v>
      </c>
      <c r="BT9" s="2">
        <f>IF(AI9=AI$7,1,0)</f>
        <v>0</v>
      </c>
      <c r="BV9" s="46">
        <f>MINUTE(IF((F9-E9)&gt;F$7,F9-E9-F$7,0))</f>
        <v>0</v>
      </c>
      <c r="BW9" s="2">
        <f>ROUND(BV9/5+0.49,0)</f>
        <v>0</v>
      </c>
    </row>
    <row r="10" spans="1:75" ht="15.75">
      <c r="A10" s="17">
        <v>2</v>
      </c>
      <c r="B10" s="32">
        <v>2</v>
      </c>
      <c r="C10" s="24" t="s">
        <v>68</v>
      </c>
      <c r="D10" s="86" t="s">
        <v>51</v>
      </c>
      <c r="E10" s="44">
        <v>0.5701388888888889</v>
      </c>
      <c r="F10" s="45">
        <v>0.6284722222222222</v>
      </c>
      <c r="G10" s="79"/>
      <c r="H10" s="121" t="s">
        <v>24</v>
      </c>
      <c r="I10" s="117" t="s">
        <v>25</v>
      </c>
      <c r="J10" s="117" t="s">
        <v>24</v>
      </c>
      <c r="K10" s="117" t="s">
        <v>26</v>
      </c>
      <c r="L10" s="117" t="s">
        <v>26</v>
      </c>
      <c r="M10" s="117" t="s">
        <v>27</v>
      </c>
      <c r="N10" s="117" t="s">
        <v>10</v>
      </c>
      <c r="O10" s="117" t="s">
        <v>24</v>
      </c>
      <c r="P10" s="117" t="s">
        <v>27</v>
      </c>
      <c r="Q10" s="117" t="s">
        <v>26</v>
      </c>
      <c r="R10" s="117" t="s">
        <v>24</v>
      </c>
      <c r="S10" s="117" t="s">
        <v>24</v>
      </c>
      <c r="T10" s="117" t="s">
        <v>24</v>
      </c>
      <c r="U10" s="117" t="s">
        <v>24</v>
      </c>
      <c r="V10" s="117" t="s">
        <v>10</v>
      </c>
      <c r="W10" s="117" t="s">
        <v>26</v>
      </c>
      <c r="X10" s="117" t="s">
        <v>24</v>
      </c>
      <c r="Y10" s="117" t="s">
        <v>24</v>
      </c>
      <c r="Z10" s="122" t="s">
        <v>10</v>
      </c>
      <c r="AA10" s="105"/>
      <c r="AB10" s="69"/>
      <c r="AC10" s="117" t="s">
        <v>25</v>
      </c>
      <c r="AD10" s="57">
        <v>17</v>
      </c>
      <c r="AE10" s="117" t="s">
        <v>28</v>
      </c>
      <c r="AF10" s="57">
        <v>7</v>
      </c>
      <c r="AG10" s="117" t="s">
        <v>24</v>
      </c>
      <c r="AH10" s="60">
        <v>19</v>
      </c>
      <c r="AI10" s="101"/>
      <c r="AJ10" s="60"/>
      <c r="AK10" s="37"/>
      <c r="AL10" s="49">
        <f>SUM(AS10:BT10)</f>
        <v>19</v>
      </c>
      <c r="AM10" s="50">
        <f>BW10</f>
        <v>0</v>
      </c>
      <c r="AN10" s="51">
        <f>SUM(AS10:BT10)-AM10</f>
        <v>19</v>
      </c>
      <c r="AO10" s="49">
        <f>AD10+AF10+AH10+AJ10</f>
        <v>43</v>
      </c>
      <c r="AP10" s="42">
        <f>IF($AC$7=$AC10,0,60)+IF($AE$7=$AE10,0,60)+IF($AG$7=$AG10,0,60)</f>
        <v>60</v>
      </c>
      <c r="AQ10" s="51">
        <f>AO10+AP10</f>
        <v>103</v>
      </c>
      <c r="AS10" s="2">
        <f aca="true" t="shared" si="1" ref="AS10:AS34">IF(H10=H$7,1,0)</f>
        <v>1</v>
      </c>
      <c r="AT10" s="2">
        <f aca="true" t="shared" si="2" ref="AT10:AT34">IF(I10=I$7,1,0)</f>
        <v>1</v>
      </c>
      <c r="AU10" s="2">
        <f aca="true" t="shared" si="3" ref="AU10:AU34">IF(J10=J$7,1,0)</f>
        <v>1</v>
      </c>
      <c r="AV10" s="2">
        <f aca="true" t="shared" si="4" ref="AV10:AV34">IF(K10=K$7,1,0)</f>
        <v>1</v>
      </c>
      <c r="AW10" s="2">
        <f aca="true" t="shared" si="5" ref="AW10:AW34">IF(L10=L$7,1,0)</f>
        <v>1</v>
      </c>
      <c r="AX10" s="2">
        <f aca="true" t="shared" si="6" ref="AX10:AX34">IF(M10=M$7,1,0)</f>
        <v>1</v>
      </c>
      <c r="AY10" s="2">
        <f aca="true" t="shared" si="7" ref="AY10:AY34">IF(N10=N$7,1,0)</f>
        <v>1</v>
      </c>
      <c r="AZ10" s="2">
        <f aca="true" t="shared" si="8" ref="AZ10:AZ34">IF(O10=O$7,1,0)</f>
        <v>0</v>
      </c>
      <c r="BA10" s="2">
        <f aca="true" t="shared" si="9" ref="BA10:BA34">IF(P10=P$7,1,0)</f>
        <v>0</v>
      </c>
      <c r="BB10" s="2">
        <f aca="true" t="shared" si="10" ref="BB10:BB34">IF(Q10=Q$7,1,0)</f>
        <v>1</v>
      </c>
      <c r="BC10" s="2">
        <f aca="true" t="shared" si="11" ref="BC10:BC34">IF(R10=R$7,1,0)</f>
        <v>1</v>
      </c>
      <c r="BD10" s="2">
        <f aca="true" t="shared" si="12" ref="BD10:BD34">IF(S10=S$7,1,0)</f>
        <v>1</v>
      </c>
      <c r="BE10" s="2">
        <f aca="true" t="shared" si="13" ref="BE10:BE34">IF(T10=T$7,1,0)</f>
        <v>1</v>
      </c>
      <c r="BF10" s="2">
        <f aca="true" t="shared" si="14" ref="BF10:BF34">IF(U10=U$7,1,0)</f>
        <v>1</v>
      </c>
      <c r="BG10" s="2">
        <f aca="true" t="shared" si="15" ref="BG10:BG34">IF(V10=V$7,1,0)</f>
        <v>1</v>
      </c>
      <c r="BH10" s="2">
        <f aca="true" t="shared" si="16" ref="BH10:BH34">IF(W10=W$7,1,0)</f>
        <v>1</v>
      </c>
      <c r="BI10" s="2">
        <f aca="true" t="shared" si="17" ref="BI10:BI34">IF(X10=X$7,1,0)</f>
        <v>1</v>
      </c>
      <c r="BJ10" s="2">
        <f aca="true" t="shared" si="18" ref="BJ10:BJ34">IF(Y10=Y$7,1,0)</f>
        <v>1</v>
      </c>
      <c r="BK10" s="2">
        <f aca="true" t="shared" si="19" ref="BK10:BK34">IF(Z10=Z$7,1,0)</f>
        <v>1</v>
      </c>
      <c r="BL10" s="2">
        <f aca="true" t="shared" si="20" ref="BL10:BL34">IF(AA10=AA$7,1,0)</f>
        <v>0</v>
      </c>
      <c r="BN10" s="2">
        <f aca="true" t="shared" si="21" ref="BN10:BN34">IF(AC10=AC$7,1,0)</f>
        <v>1</v>
      </c>
      <c r="BP10" s="2">
        <f aca="true" t="shared" si="22" ref="BP10:BP34">IF(AE10=AE$7,1,0)</f>
        <v>1</v>
      </c>
      <c r="BR10" s="2">
        <f aca="true" t="shared" si="23" ref="BR10:BR34">IF(AG10=AG$7,1,0)</f>
        <v>0</v>
      </c>
      <c r="BT10" s="2">
        <f aca="true" t="shared" si="24" ref="BT10:BT34">IF(AI10=AI$7,1,0)</f>
        <v>0</v>
      </c>
      <c r="BV10" s="46">
        <f aca="true" t="shared" si="25" ref="BV10:BV34">MINUTE(IF((F10-E10)&gt;F$7,F10-E10-F$7,0))</f>
        <v>0</v>
      </c>
      <c r="BW10" s="2">
        <f aca="true" t="shared" si="26" ref="BW10:BW34">ROUND(BV10/5+0.49,0)</f>
        <v>0</v>
      </c>
    </row>
    <row r="11" spans="1:75" ht="15.75">
      <c r="A11" s="17">
        <v>3</v>
      </c>
      <c r="B11" s="32">
        <v>9</v>
      </c>
      <c r="C11" s="84" t="s">
        <v>34</v>
      </c>
      <c r="D11" s="85" t="s">
        <v>56</v>
      </c>
      <c r="E11" s="44">
        <v>0.5729166666666666</v>
      </c>
      <c r="F11" s="45">
        <v>0.6291666666666667</v>
      </c>
      <c r="G11" s="79"/>
      <c r="H11" s="121" t="s">
        <v>24</v>
      </c>
      <c r="I11" s="117" t="s">
        <v>25</v>
      </c>
      <c r="J11" s="117" t="s">
        <v>24</v>
      </c>
      <c r="K11" s="117" t="s">
        <v>26</v>
      </c>
      <c r="L11" s="117" t="s">
        <v>26</v>
      </c>
      <c r="M11" s="117" t="s">
        <v>27</v>
      </c>
      <c r="N11" s="117" t="s">
        <v>10</v>
      </c>
      <c r="O11" s="117" t="s">
        <v>10</v>
      </c>
      <c r="P11" s="117" t="s">
        <v>24</v>
      </c>
      <c r="Q11" s="117" t="s">
        <v>24</v>
      </c>
      <c r="R11" s="117" t="s">
        <v>27</v>
      </c>
      <c r="S11" s="117" t="s">
        <v>24</v>
      </c>
      <c r="T11" s="117" t="s">
        <v>24</v>
      </c>
      <c r="U11" s="117" t="s">
        <v>24</v>
      </c>
      <c r="V11" s="117" t="s">
        <v>10</v>
      </c>
      <c r="W11" s="117" t="s">
        <v>26</v>
      </c>
      <c r="X11" s="117" t="s">
        <v>24</v>
      </c>
      <c r="Y11" s="117" t="s">
        <v>24</v>
      </c>
      <c r="Z11" s="122" t="s">
        <v>10</v>
      </c>
      <c r="AA11" s="105"/>
      <c r="AB11" s="69"/>
      <c r="AC11" s="117" t="s">
        <v>25</v>
      </c>
      <c r="AD11" s="57">
        <v>15</v>
      </c>
      <c r="AE11" s="117" t="s">
        <v>28</v>
      </c>
      <c r="AF11" s="57">
        <v>17</v>
      </c>
      <c r="AG11" s="117" t="s">
        <v>24</v>
      </c>
      <c r="AH11" s="60">
        <v>28</v>
      </c>
      <c r="AI11" s="101"/>
      <c r="AJ11" s="60"/>
      <c r="AK11" s="36"/>
      <c r="AL11" s="49">
        <f>SUM(AS11:BT11)</f>
        <v>19</v>
      </c>
      <c r="AM11" s="50">
        <f>BW11</f>
        <v>0</v>
      </c>
      <c r="AN11" s="51">
        <f>SUM(AS11:BT11)-AM11</f>
        <v>19</v>
      </c>
      <c r="AO11" s="49">
        <f>AD11+AF11+AH11+AJ11</f>
        <v>60</v>
      </c>
      <c r="AP11" s="42">
        <f>IF($AC$7=$AC11,0,60)+IF($AE$7=$AE11,0,60)+IF($AG$7=$AG11,0,60)</f>
        <v>60</v>
      </c>
      <c r="AQ11" s="51">
        <f>AO11+AP11</f>
        <v>120</v>
      </c>
      <c r="AS11" s="2">
        <f t="shared" si="1"/>
        <v>1</v>
      </c>
      <c r="AT11" s="2">
        <f t="shared" si="2"/>
        <v>1</v>
      </c>
      <c r="AU11" s="2">
        <f t="shared" si="3"/>
        <v>1</v>
      </c>
      <c r="AV11" s="2">
        <f t="shared" si="4"/>
        <v>1</v>
      </c>
      <c r="AW11" s="2">
        <f t="shared" si="5"/>
        <v>1</v>
      </c>
      <c r="AX11" s="2">
        <f t="shared" si="6"/>
        <v>1</v>
      </c>
      <c r="AY11" s="2">
        <f t="shared" si="7"/>
        <v>1</v>
      </c>
      <c r="AZ11" s="2">
        <f t="shared" si="8"/>
        <v>1</v>
      </c>
      <c r="BA11" s="2">
        <f t="shared" si="9"/>
        <v>1</v>
      </c>
      <c r="BB11" s="2">
        <f t="shared" si="10"/>
        <v>0</v>
      </c>
      <c r="BC11" s="2">
        <f t="shared" si="11"/>
        <v>0</v>
      </c>
      <c r="BD11" s="2">
        <f t="shared" si="12"/>
        <v>1</v>
      </c>
      <c r="BE11" s="2">
        <f t="shared" si="13"/>
        <v>1</v>
      </c>
      <c r="BF11" s="2">
        <f t="shared" si="14"/>
        <v>1</v>
      </c>
      <c r="BG11" s="2">
        <f t="shared" si="15"/>
        <v>1</v>
      </c>
      <c r="BH11" s="2">
        <f t="shared" si="16"/>
        <v>1</v>
      </c>
      <c r="BI11" s="2">
        <f t="shared" si="17"/>
        <v>1</v>
      </c>
      <c r="BJ11" s="2">
        <f t="shared" si="18"/>
        <v>1</v>
      </c>
      <c r="BK11" s="2">
        <f t="shared" si="19"/>
        <v>1</v>
      </c>
      <c r="BL11" s="2">
        <f t="shared" si="20"/>
        <v>0</v>
      </c>
      <c r="BN11" s="2">
        <f t="shared" si="21"/>
        <v>1</v>
      </c>
      <c r="BP11" s="2">
        <f t="shared" si="22"/>
        <v>1</v>
      </c>
      <c r="BR11" s="2">
        <f t="shared" si="23"/>
        <v>0</v>
      </c>
      <c r="BT11" s="2">
        <f t="shared" si="24"/>
        <v>0</v>
      </c>
      <c r="BV11" s="46">
        <f t="shared" si="25"/>
        <v>0</v>
      </c>
      <c r="BW11" s="2">
        <f t="shared" si="26"/>
        <v>0</v>
      </c>
    </row>
    <row r="12" spans="1:75" ht="15.75">
      <c r="A12" s="17">
        <v>4</v>
      </c>
      <c r="B12" s="32">
        <v>19</v>
      </c>
      <c r="C12" s="24" t="s">
        <v>44</v>
      </c>
      <c r="D12" s="25" t="s">
        <v>57</v>
      </c>
      <c r="E12" s="44">
        <v>0.576388888888889</v>
      </c>
      <c r="F12" s="45">
        <v>0.6375</v>
      </c>
      <c r="G12" s="79"/>
      <c r="H12" s="121" t="s">
        <v>24</v>
      </c>
      <c r="I12" s="117" t="s">
        <v>25</v>
      </c>
      <c r="J12" s="117" t="s">
        <v>24</v>
      </c>
      <c r="K12" s="117" t="s">
        <v>26</v>
      </c>
      <c r="L12" s="117" t="s">
        <v>26</v>
      </c>
      <c r="M12" s="117" t="s">
        <v>27</v>
      </c>
      <c r="N12" s="117" t="s">
        <v>10</v>
      </c>
      <c r="O12" s="117" t="s">
        <v>10</v>
      </c>
      <c r="P12" s="117" t="s">
        <v>24</v>
      </c>
      <c r="Q12" s="117" t="s">
        <v>22</v>
      </c>
      <c r="R12" s="117" t="s">
        <v>24</v>
      </c>
      <c r="S12" s="117" t="s">
        <v>24</v>
      </c>
      <c r="T12" s="117" t="s">
        <v>24</v>
      </c>
      <c r="U12" s="117" t="s">
        <v>24</v>
      </c>
      <c r="V12" s="117" t="s">
        <v>26</v>
      </c>
      <c r="W12" s="117" t="s">
        <v>26</v>
      </c>
      <c r="X12" s="117" t="s">
        <v>24</v>
      </c>
      <c r="Y12" s="117" t="s">
        <v>24</v>
      </c>
      <c r="Z12" s="122" t="s">
        <v>10</v>
      </c>
      <c r="AA12" s="105"/>
      <c r="AB12" s="69"/>
      <c r="AC12" s="117" t="s">
        <v>25</v>
      </c>
      <c r="AD12" s="57">
        <v>11</v>
      </c>
      <c r="AE12" s="117" t="s">
        <v>28</v>
      </c>
      <c r="AF12" s="57">
        <v>3</v>
      </c>
      <c r="AG12" s="117" t="s">
        <v>24</v>
      </c>
      <c r="AH12" s="60">
        <v>52</v>
      </c>
      <c r="AI12" s="101"/>
      <c r="AJ12" s="60"/>
      <c r="AK12" s="37"/>
      <c r="AL12" s="49">
        <f>SUM(AS12:BT12)</f>
        <v>19</v>
      </c>
      <c r="AM12" s="50">
        <f>BW12</f>
        <v>0</v>
      </c>
      <c r="AN12" s="51">
        <f>SUM(AS12:BT12)-AM12</f>
        <v>19</v>
      </c>
      <c r="AO12" s="49">
        <f>AD12+AF12+AH12+AJ12</f>
        <v>66</v>
      </c>
      <c r="AP12" s="42">
        <f>IF($AC$7=$AC12,0,60)+IF($AE$7=$AE12,0,60)+IF($AG$7=$AG12,0,60)</f>
        <v>60</v>
      </c>
      <c r="AQ12" s="51">
        <f>AO12+AP12</f>
        <v>126</v>
      </c>
      <c r="AS12" s="2">
        <f t="shared" si="1"/>
        <v>1</v>
      </c>
      <c r="AT12" s="2">
        <f t="shared" si="2"/>
        <v>1</v>
      </c>
      <c r="AU12" s="2">
        <f t="shared" si="3"/>
        <v>1</v>
      </c>
      <c r="AV12" s="2">
        <f t="shared" si="4"/>
        <v>1</v>
      </c>
      <c r="AW12" s="2">
        <f t="shared" si="5"/>
        <v>1</v>
      </c>
      <c r="AX12" s="2">
        <f t="shared" si="6"/>
        <v>1</v>
      </c>
      <c r="AY12" s="2">
        <f t="shared" si="7"/>
        <v>1</v>
      </c>
      <c r="AZ12" s="2">
        <f t="shared" si="8"/>
        <v>1</v>
      </c>
      <c r="BA12" s="2">
        <f t="shared" si="9"/>
        <v>1</v>
      </c>
      <c r="BB12" s="2">
        <f t="shared" si="10"/>
        <v>0</v>
      </c>
      <c r="BC12" s="2">
        <f t="shared" si="11"/>
        <v>1</v>
      </c>
      <c r="BD12" s="2">
        <f t="shared" si="12"/>
        <v>1</v>
      </c>
      <c r="BE12" s="2">
        <f t="shared" si="13"/>
        <v>1</v>
      </c>
      <c r="BF12" s="2">
        <f t="shared" si="14"/>
        <v>1</v>
      </c>
      <c r="BG12" s="2">
        <f t="shared" si="15"/>
        <v>0</v>
      </c>
      <c r="BH12" s="2">
        <f t="shared" si="16"/>
        <v>1</v>
      </c>
      <c r="BI12" s="2">
        <f t="shared" si="17"/>
        <v>1</v>
      </c>
      <c r="BJ12" s="2">
        <f t="shared" si="18"/>
        <v>1</v>
      </c>
      <c r="BK12" s="2">
        <f t="shared" si="19"/>
        <v>1</v>
      </c>
      <c r="BL12" s="2">
        <f t="shared" si="20"/>
        <v>0</v>
      </c>
      <c r="BN12" s="2">
        <f t="shared" si="21"/>
        <v>1</v>
      </c>
      <c r="BP12" s="2">
        <f t="shared" si="22"/>
        <v>1</v>
      </c>
      <c r="BR12" s="2">
        <f t="shared" si="23"/>
        <v>0</v>
      </c>
      <c r="BT12" s="2">
        <f t="shared" si="24"/>
        <v>0</v>
      </c>
      <c r="BV12" s="46">
        <f t="shared" si="25"/>
        <v>0</v>
      </c>
      <c r="BW12" s="2">
        <f t="shared" si="26"/>
        <v>0</v>
      </c>
    </row>
    <row r="13" spans="1:75" ht="15.75">
      <c r="A13" s="17">
        <v>5</v>
      </c>
      <c r="B13" s="32">
        <v>20</v>
      </c>
      <c r="C13" s="24" t="s">
        <v>45</v>
      </c>
      <c r="D13" s="25" t="s">
        <v>56</v>
      </c>
      <c r="E13" s="44">
        <v>0.58125</v>
      </c>
      <c r="F13" s="45">
        <v>0.63125</v>
      </c>
      <c r="G13" s="79"/>
      <c r="H13" s="121" t="s">
        <v>26</v>
      </c>
      <c r="I13" s="117" t="s">
        <v>25</v>
      </c>
      <c r="J13" s="117" t="s">
        <v>24</v>
      </c>
      <c r="K13" s="117" t="s">
        <v>26</v>
      </c>
      <c r="L13" s="117" t="s">
        <v>26</v>
      </c>
      <c r="M13" s="117" t="s">
        <v>27</v>
      </c>
      <c r="N13" s="117" t="s">
        <v>10</v>
      </c>
      <c r="O13" s="117" t="s">
        <v>10</v>
      </c>
      <c r="P13" s="117" t="s">
        <v>27</v>
      </c>
      <c r="Q13" s="117" t="s">
        <v>10</v>
      </c>
      <c r="R13" s="117" t="s">
        <v>27</v>
      </c>
      <c r="S13" s="117" t="s">
        <v>24</v>
      </c>
      <c r="T13" s="117" t="s">
        <v>24</v>
      </c>
      <c r="U13" s="117" t="s">
        <v>24</v>
      </c>
      <c r="V13" s="117" t="s">
        <v>10</v>
      </c>
      <c r="W13" s="117" t="s">
        <v>26</v>
      </c>
      <c r="X13" s="117" t="s">
        <v>24</v>
      </c>
      <c r="Y13" s="117" t="s">
        <v>24</v>
      </c>
      <c r="Z13" s="122" t="s">
        <v>10</v>
      </c>
      <c r="AA13" s="105"/>
      <c r="AB13" s="69"/>
      <c r="AC13" s="117" t="s">
        <v>25</v>
      </c>
      <c r="AD13" s="57">
        <v>10</v>
      </c>
      <c r="AE13" s="117" t="s">
        <v>28</v>
      </c>
      <c r="AF13" s="57">
        <v>9</v>
      </c>
      <c r="AG13" s="117" t="s">
        <v>27</v>
      </c>
      <c r="AH13" s="60">
        <v>44</v>
      </c>
      <c r="AI13" s="101"/>
      <c r="AJ13" s="60"/>
      <c r="AK13" s="37"/>
      <c r="AL13" s="49">
        <f>SUM(AS13:BT13)</f>
        <v>18</v>
      </c>
      <c r="AM13" s="50">
        <f>BW13</f>
        <v>0</v>
      </c>
      <c r="AN13" s="51">
        <f>SUM(AS13:BT13)-AM13</f>
        <v>18</v>
      </c>
      <c r="AO13" s="49">
        <f>AD13+AF13+AH13+AJ13</f>
        <v>63</v>
      </c>
      <c r="AP13" s="42">
        <f>IF($AC$7=$AC13,0,60)+IF($AE$7=$AE13,0,60)+IF($AG$7=$AG13,0,60)</f>
        <v>0</v>
      </c>
      <c r="AQ13" s="51">
        <f>AO13+AP13</f>
        <v>63</v>
      </c>
      <c r="AS13" s="2">
        <f t="shared" si="1"/>
        <v>0</v>
      </c>
      <c r="AT13" s="2">
        <f t="shared" si="2"/>
        <v>1</v>
      </c>
      <c r="AU13" s="2">
        <f t="shared" si="3"/>
        <v>1</v>
      </c>
      <c r="AV13" s="2">
        <f t="shared" si="4"/>
        <v>1</v>
      </c>
      <c r="AW13" s="2">
        <f t="shared" si="5"/>
        <v>1</v>
      </c>
      <c r="AX13" s="2">
        <f t="shared" si="6"/>
        <v>1</v>
      </c>
      <c r="AY13" s="2">
        <f t="shared" si="7"/>
        <v>1</v>
      </c>
      <c r="AZ13" s="2">
        <f t="shared" si="8"/>
        <v>1</v>
      </c>
      <c r="BA13" s="2">
        <f t="shared" si="9"/>
        <v>0</v>
      </c>
      <c r="BB13" s="2">
        <f t="shared" si="10"/>
        <v>0</v>
      </c>
      <c r="BC13" s="2">
        <f t="shared" si="11"/>
        <v>0</v>
      </c>
      <c r="BD13" s="2">
        <f t="shared" si="12"/>
        <v>1</v>
      </c>
      <c r="BE13" s="2">
        <f t="shared" si="13"/>
        <v>1</v>
      </c>
      <c r="BF13" s="2">
        <f t="shared" si="14"/>
        <v>1</v>
      </c>
      <c r="BG13" s="2">
        <f t="shared" si="15"/>
        <v>1</v>
      </c>
      <c r="BH13" s="2">
        <f t="shared" si="16"/>
        <v>1</v>
      </c>
      <c r="BI13" s="2">
        <f t="shared" si="17"/>
        <v>1</v>
      </c>
      <c r="BJ13" s="2">
        <f t="shared" si="18"/>
        <v>1</v>
      </c>
      <c r="BK13" s="2">
        <f t="shared" si="19"/>
        <v>1</v>
      </c>
      <c r="BL13" s="2">
        <f t="shared" si="20"/>
        <v>0</v>
      </c>
      <c r="BN13" s="2">
        <f t="shared" si="21"/>
        <v>1</v>
      </c>
      <c r="BP13" s="2">
        <f t="shared" si="22"/>
        <v>1</v>
      </c>
      <c r="BR13" s="2">
        <f t="shared" si="23"/>
        <v>1</v>
      </c>
      <c r="BT13" s="2">
        <f t="shared" si="24"/>
        <v>0</v>
      </c>
      <c r="BV13" s="46">
        <f t="shared" si="25"/>
        <v>0</v>
      </c>
      <c r="BW13" s="2">
        <f t="shared" si="26"/>
        <v>0</v>
      </c>
    </row>
    <row r="14" spans="1:75" ht="15.75">
      <c r="A14" s="17">
        <v>6</v>
      </c>
      <c r="B14" s="32">
        <v>1</v>
      </c>
      <c r="C14" s="24" t="s">
        <v>29</v>
      </c>
      <c r="D14" s="111" t="s">
        <v>52</v>
      </c>
      <c r="E14" s="44">
        <v>0.5444444444444444</v>
      </c>
      <c r="F14" s="45">
        <v>0.59375</v>
      </c>
      <c r="G14" s="79"/>
      <c r="H14" s="121" t="s">
        <v>24</v>
      </c>
      <c r="I14" s="117" t="s">
        <v>25</v>
      </c>
      <c r="J14" s="117" t="s">
        <v>24</v>
      </c>
      <c r="K14" s="117" t="s">
        <v>28</v>
      </c>
      <c r="L14" s="117" t="s">
        <v>26</v>
      </c>
      <c r="M14" s="117" t="s">
        <v>27</v>
      </c>
      <c r="N14" s="117" t="s">
        <v>10</v>
      </c>
      <c r="O14" s="117" t="s">
        <v>10</v>
      </c>
      <c r="P14" s="117" t="s">
        <v>24</v>
      </c>
      <c r="Q14" s="117" t="s">
        <v>26</v>
      </c>
      <c r="R14" s="117" t="s">
        <v>27</v>
      </c>
      <c r="S14" s="117" t="s">
        <v>24</v>
      </c>
      <c r="T14" s="117" t="s">
        <v>24</v>
      </c>
      <c r="U14" s="117" t="s">
        <v>24</v>
      </c>
      <c r="V14" s="117" t="s">
        <v>10</v>
      </c>
      <c r="W14" s="117" t="s">
        <v>26</v>
      </c>
      <c r="X14" s="117" t="s">
        <v>10</v>
      </c>
      <c r="Y14" s="117" t="s">
        <v>24</v>
      </c>
      <c r="Z14" s="122" t="s">
        <v>10</v>
      </c>
      <c r="AA14" s="105"/>
      <c r="AB14" s="126"/>
      <c r="AC14" s="117" t="s">
        <v>25</v>
      </c>
      <c r="AD14" s="57">
        <v>16</v>
      </c>
      <c r="AE14" s="117" t="s">
        <v>28</v>
      </c>
      <c r="AF14" s="57">
        <v>15</v>
      </c>
      <c r="AG14" s="117" t="s">
        <v>24</v>
      </c>
      <c r="AH14" s="60">
        <v>29</v>
      </c>
      <c r="AI14" s="101"/>
      <c r="AJ14" s="60"/>
      <c r="AK14" s="37"/>
      <c r="AL14" s="49">
        <f>SUM(AS14:BT14)</f>
        <v>18</v>
      </c>
      <c r="AM14" s="50">
        <f>BW14</f>
        <v>0</v>
      </c>
      <c r="AN14" s="51">
        <f>SUM(AS14:BT14)-AM14</f>
        <v>18</v>
      </c>
      <c r="AO14" s="49">
        <f>AD14+AF14+AH14+AJ14</f>
        <v>60</v>
      </c>
      <c r="AP14" s="42">
        <f>IF($AC$7=$AC14,0,60)+IF($AE$7=$AE14,0,60)+IF($AG$7=$AG14,0,60)</f>
        <v>60</v>
      </c>
      <c r="AQ14" s="51">
        <f>AO14+AP14</f>
        <v>120</v>
      </c>
      <c r="AS14" s="2">
        <f t="shared" si="1"/>
        <v>1</v>
      </c>
      <c r="AT14" s="2">
        <f t="shared" si="2"/>
        <v>1</v>
      </c>
      <c r="AU14" s="2">
        <f t="shared" si="3"/>
        <v>1</v>
      </c>
      <c r="AV14" s="2">
        <f t="shared" si="4"/>
        <v>0</v>
      </c>
      <c r="AW14" s="2">
        <f t="shared" si="5"/>
        <v>1</v>
      </c>
      <c r="AX14" s="2">
        <f t="shared" si="6"/>
        <v>1</v>
      </c>
      <c r="AY14" s="2">
        <f t="shared" si="7"/>
        <v>1</v>
      </c>
      <c r="AZ14" s="2">
        <f t="shared" si="8"/>
        <v>1</v>
      </c>
      <c r="BA14" s="2">
        <f t="shared" si="9"/>
        <v>1</v>
      </c>
      <c r="BB14" s="2">
        <f t="shared" si="10"/>
        <v>1</v>
      </c>
      <c r="BC14" s="2">
        <f t="shared" si="11"/>
        <v>0</v>
      </c>
      <c r="BD14" s="2">
        <f t="shared" si="12"/>
        <v>1</v>
      </c>
      <c r="BE14" s="2">
        <f t="shared" si="13"/>
        <v>1</v>
      </c>
      <c r="BF14" s="2">
        <f t="shared" si="14"/>
        <v>1</v>
      </c>
      <c r="BG14" s="2">
        <f t="shared" si="15"/>
        <v>1</v>
      </c>
      <c r="BH14" s="2">
        <f t="shared" si="16"/>
        <v>1</v>
      </c>
      <c r="BI14" s="2">
        <f t="shared" si="17"/>
        <v>0</v>
      </c>
      <c r="BJ14" s="2">
        <f t="shared" si="18"/>
        <v>1</v>
      </c>
      <c r="BK14" s="2">
        <f t="shared" si="19"/>
        <v>1</v>
      </c>
      <c r="BL14" s="2">
        <f t="shared" si="20"/>
        <v>0</v>
      </c>
      <c r="BN14" s="2">
        <f t="shared" si="21"/>
        <v>1</v>
      </c>
      <c r="BP14" s="2">
        <f t="shared" si="22"/>
        <v>1</v>
      </c>
      <c r="BR14" s="2">
        <f t="shared" si="23"/>
        <v>0</v>
      </c>
      <c r="BT14" s="2">
        <f t="shared" si="24"/>
        <v>0</v>
      </c>
      <c r="BV14" s="46">
        <f t="shared" si="25"/>
        <v>0</v>
      </c>
      <c r="BW14" s="2">
        <f t="shared" si="26"/>
        <v>0</v>
      </c>
    </row>
    <row r="15" spans="1:75" ht="15.75">
      <c r="A15" s="17">
        <v>7</v>
      </c>
      <c r="B15" s="32">
        <v>22</v>
      </c>
      <c r="C15" s="24" t="s">
        <v>47</v>
      </c>
      <c r="D15" s="25" t="s">
        <v>67</v>
      </c>
      <c r="E15" s="44">
        <v>0.5826388888888888</v>
      </c>
      <c r="F15" s="45">
        <v>0.6555555555555556</v>
      </c>
      <c r="G15" s="79"/>
      <c r="H15" s="121" t="s">
        <v>24</v>
      </c>
      <c r="I15" s="117" t="s">
        <v>25</v>
      </c>
      <c r="J15" s="117" t="s">
        <v>27</v>
      </c>
      <c r="K15" s="117" t="s">
        <v>26</v>
      </c>
      <c r="L15" s="117" t="s">
        <v>26</v>
      </c>
      <c r="M15" s="117" t="s">
        <v>27</v>
      </c>
      <c r="N15" s="117" t="s">
        <v>10</v>
      </c>
      <c r="O15" s="117" t="s">
        <v>10</v>
      </c>
      <c r="P15" s="117" t="s">
        <v>24</v>
      </c>
      <c r="Q15" s="117" t="s">
        <v>24</v>
      </c>
      <c r="R15" s="117" t="s">
        <v>24</v>
      </c>
      <c r="S15" s="117" t="s">
        <v>24</v>
      </c>
      <c r="T15" s="117" t="s">
        <v>24</v>
      </c>
      <c r="U15" s="117" t="s">
        <v>24</v>
      </c>
      <c r="V15" s="117" t="s">
        <v>26</v>
      </c>
      <c r="W15" s="117" t="s">
        <v>10</v>
      </c>
      <c r="X15" s="117" t="s">
        <v>24</v>
      </c>
      <c r="Y15" s="117" t="s">
        <v>24</v>
      </c>
      <c r="Z15" s="122" t="s">
        <v>10</v>
      </c>
      <c r="AA15" s="105"/>
      <c r="AB15" s="69"/>
      <c r="AC15" s="117" t="s">
        <v>25</v>
      </c>
      <c r="AD15" s="57">
        <v>17</v>
      </c>
      <c r="AE15" s="117" t="s">
        <v>28</v>
      </c>
      <c r="AF15" s="57">
        <v>7</v>
      </c>
      <c r="AG15" s="117" t="s">
        <v>10</v>
      </c>
      <c r="AH15" s="60">
        <v>24</v>
      </c>
      <c r="AI15" s="101"/>
      <c r="AJ15" s="60"/>
      <c r="AK15" s="37"/>
      <c r="AL15" s="49">
        <f>SUM(AS15:BT15)</f>
        <v>17</v>
      </c>
      <c r="AM15" s="50">
        <f>BW15</f>
        <v>0</v>
      </c>
      <c r="AN15" s="51">
        <f>SUM(AS15:BT15)-AM15</f>
        <v>17</v>
      </c>
      <c r="AO15" s="49">
        <f>AD15+AF15+AH15+AJ15</f>
        <v>48</v>
      </c>
      <c r="AP15" s="42">
        <f>IF($AC$7=$AC15,0,60)+IF($AE$7=$AE15,0,60)+IF($AG$7=$AG15,0,60)</f>
        <v>60</v>
      </c>
      <c r="AQ15" s="51">
        <f>AO15+AP15</f>
        <v>108</v>
      </c>
      <c r="AS15" s="2">
        <f t="shared" si="1"/>
        <v>1</v>
      </c>
      <c r="AT15" s="2">
        <f t="shared" si="2"/>
        <v>1</v>
      </c>
      <c r="AU15" s="2">
        <f t="shared" si="3"/>
        <v>0</v>
      </c>
      <c r="AV15" s="2">
        <f t="shared" si="4"/>
        <v>1</v>
      </c>
      <c r="AW15" s="2">
        <f t="shared" si="5"/>
        <v>1</v>
      </c>
      <c r="AX15" s="2">
        <f t="shared" si="6"/>
        <v>1</v>
      </c>
      <c r="AY15" s="2">
        <f t="shared" si="7"/>
        <v>1</v>
      </c>
      <c r="AZ15" s="2">
        <f t="shared" si="8"/>
        <v>1</v>
      </c>
      <c r="BA15" s="2">
        <f t="shared" si="9"/>
        <v>1</v>
      </c>
      <c r="BB15" s="2">
        <f t="shared" si="10"/>
        <v>0</v>
      </c>
      <c r="BC15" s="2">
        <f t="shared" si="11"/>
        <v>1</v>
      </c>
      <c r="BD15" s="2">
        <f t="shared" si="12"/>
        <v>1</v>
      </c>
      <c r="BE15" s="2">
        <f t="shared" si="13"/>
        <v>1</v>
      </c>
      <c r="BF15" s="2">
        <f t="shared" si="14"/>
        <v>1</v>
      </c>
      <c r="BG15" s="2">
        <f t="shared" si="15"/>
        <v>0</v>
      </c>
      <c r="BH15" s="2">
        <f t="shared" si="16"/>
        <v>0</v>
      </c>
      <c r="BI15" s="2">
        <f t="shared" si="17"/>
        <v>1</v>
      </c>
      <c r="BJ15" s="2">
        <f t="shared" si="18"/>
        <v>1</v>
      </c>
      <c r="BK15" s="2">
        <f t="shared" si="19"/>
        <v>1</v>
      </c>
      <c r="BL15" s="2">
        <f t="shared" si="20"/>
        <v>0</v>
      </c>
      <c r="BN15" s="2">
        <f t="shared" si="21"/>
        <v>1</v>
      </c>
      <c r="BP15" s="2">
        <f t="shared" si="22"/>
        <v>1</v>
      </c>
      <c r="BR15" s="2">
        <f t="shared" si="23"/>
        <v>0</v>
      </c>
      <c r="BT15" s="2">
        <f t="shared" si="24"/>
        <v>0</v>
      </c>
      <c r="BV15" s="46">
        <f t="shared" si="25"/>
        <v>0</v>
      </c>
      <c r="BW15" s="2">
        <f t="shared" si="26"/>
        <v>0</v>
      </c>
    </row>
    <row r="16" spans="1:75" ht="15.75">
      <c r="A16" s="17">
        <v>8</v>
      </c>
      <c r="B16" s="32">
        <v>24</v>
      </c>
      <c r="C16" s="24" t="s">
        <v>49</v>
      </c>
      <c r="D16" s="25" t="s">
        <v>67</v>
      </c>
      <c r="E16" s="44">
        <v>0.5861111111111111</v>
      </c>
      <c r="F16" s="45">
        <v>0.6694444444444444</v>
      </c>
      <c r="G16" s="79"/>
      <c r="H16" s="121" t="s">
        <v>24</v>
      </c>
      <c r="I16" s="117" t="s">
        <v>25</v>
      </c>
      <c r="J16" s="117" t="s">
        <v>24</v>
      </c>
      <c r="K16" s="117" t="s">
        <v>26</v>
      </c>
      <c r="L16" s="117" t="s">
        <v>26</v>
      </c>
      <c r="M16" s="117" t="s">
        <v>26</v>
      </c>
      <c r="N16" s="117" t="s">
        <v>26</v>
      </c>
      <c r="O16" s="117" t="s">
        <v>10</v>
      </c>
      <c r="P16" s="117" t="s">
        <v>24</v>
      </c>
      <c r="Q16" s="117" t="s">
        <v>26</v>
      </c>
      <c r="R16" s="117" t="s">
        <v>24</v>
      </c>
      <c r="S16" s="117" t="s">
        <v>24</v>
      </c>
      <c r="T16" s="117" t="s">
        <v>24</v>
      </c>
      <c r="U16" s="117" t="s">
        <v>24</v>
      </c>
      <c r="V16" s="117" t="s">
        <v>26</v>
      </c>
      <c r="W16" s="117" t="s">
        <v>26</v>
      </c>
      <c r="X16" s="117" t="s">
        <v>27</v>
      </c>
      <c r="Y16" s="117" t="s">
        <v>24</v>
      </c>
      <c r="Z16" s="122" t="s">
        <v>10</v>
      </c>
      <c r="AA16" s="105"/>
      <c r="AB16" s="69"/>
      <c r="AC16" s="117" t="s">
        <v>25</v>
      </c>
      <c r="AD16" s="57">
        <v>28</v>
      </c>
      <c r="AE16" s="117" t="s">
        <v>28</v>
      </c>
      <c r="AF16" s="57">
        <v>54</v>
      </c>
      <c r="AG16" s="117" t="s">
        <v>24</v>
      </c>
      <c r="AH16" s="60">
        <v>36</v>
      </c>
      <c r="AI16" s="101"/>
      <c r="AJ16" s="60"/>
      <c r="AK16" s="37"/>
      <c r="AL16" s="49">
        <f>SUM(AS16:BT16)</f>
        <v>17</v>
      </c>
      <c r="AM16" s="50">
        <f>BW16</f>
        <v>0</v>
      </c>
      <c r="AN16" s="51">
        <f>SUM(AS16:BT16)-AM16</f>
        <v>17</v>
      </c>
      <c r="AO16" s="49">
        <f>AD16+AF16+AH16+AJ16</f>
        <v>118</v>
      </c>
      <c r="AP16" s="42">
        <f>IF($AC$7=$AC16,0,60)+IF($AE$7=$AE16,0,60)+IF($AG$7=$AG16,0,60)</f>
        <v>60</v>
      </c>
      <c r="AQ16" s="51">
        <f>AO16+AP16</f>
        <v>178</v>
      </c>
      <c r="AS16" s="2">
        <f t="shared" si="1"/>
        <v>1</v>
      </c>
      <c r="AT16" s="2">
        <f t="shared" si="2"/>
        <v>1</v>
      </c>
      <c r="AU16" s="2">
        <f t="shared" si="3"/>
        <v>1</v>
      </c>
      <c r="AV16" s="2">
        <f t="shared" si="4"/>
        <v>1</v>
      </c>
      <c r="AW16" s="2">
        <f t="shared" si="5"/>
        <v>1</v>
      </c>
      <c r="AX16" s="2">
        <f t="shared" si="6"/>
        <v>0</v>
      </c>
      <c r="AY16" s="2">
        <f t="shared" si="7"/>
        <v>0</v>
      </c>
      <c r="AZ16" s="2">
        <f t="shared" si="8"/>
        <v>1</v>
      </c>
      <c r="BA16" s="2">
        <f t="shared" si="9"/>
        <v>1</v>
      </c>
      <c r="BB16" s="2">
        <f t="shared" si="10"/>
        <v>1</v>
      </c>
      <c r="BC16" s="2">
        <f t="shared" si="11"/>
        <v>1</v>
      </c>
      <c r="BD16" s="2">
        <f t="shared" si="12"/>
        <v>1</v>
      </c>
      <c r="BE16" s="2">
        <f t="shared" si="13"/>
        <v>1</v>
      </c>
      <c r="BF16" s="2">
        <f t="shared" si="14"/>
        <v>1</v>
      </c>
      <c r="BG16" s="2">
        <f t="shared" si="15"/>
        <v>0</v>
      </c>
      <c r="BH16" s="2">
        <f t="shared" si="16"/>
        <v>1</v>
      </c>
      <c r="BI16" s="2">
        <f t="shared" si="17"/>
        <v>0</v>
      </c>
      <c r="BJ16" s="2">
        <f t="shared" si="18"/>
        <v>1</v>
      </c>
      <c r="BK16" s="2">
        <f t="shared" si="19"/>
        <v>1</v>
      </c>
      <c r="BL16" s="2">
        <f t="shared" si="20"/>
        <v>0</v>
      </c>
      <c r="BN16" s="2">
        <f t="shared" si="21"/>
        <v>1</v>
      </c>
      <c r="BP16" s="2">
        <f t="shared" si="22"/>
        <v>1</v>
      </c>
      <c r="BR16" s="2">
        <f t="shared" si="23"/>
        <v>0</v>
      </c>
      <c r="BT16" s="2">
        <f t="shared" si="24"/>
        <v>0</v>
      </c>
      <c r="BV16" s="46">
        <f t="shared" si="25"/>
        <v>0</v>
      </c>
      <c r="BW16" s="2">
        <f t="shared" si="26"/>
        <v>0</v>
      </c>
    </row>
    <row r="17" spans="1:75" ht="15.75">
      <c r="A17" s="17">
        <v>9</v>
      </c>
      <c r="B17" s="32">
        <v>14</v>
      </c>
      <c r="C17" s="84" t="s">
        <v>39</v>
      </c>
      <c r="D17" s="85" t="s">
        <v>62</v>
      </c>
      <c r="E17" s="44">
        <v>0.5770833333333333</v>
      </c>
      <c r="F17" s="45">
        <v>0.6215277777777778</v>
      </c>
      <c r="G17" s="79"/>
      <c r="H17" s="121" t="s">
        <v>24</v>
      </c>
      <c r="I17" s="117" t="s">
        <v>25</v>
      </c>
      <c r="J17" s="117" t="s">
        <v>24</v>
      </c>
      <c r="K17" s="117" t="s">
        <v>26</v>
      </c>
      <c r="L17" s="117" t="s">
        <v>25</v>
      </c>
      <c r="M17" s="117" t="s">
        <v>27</v>
      </c>
      <c r="N17" s="117" t="s">
        <v>10</v>
      </c>
      <c r="O17" s="117" t="s">
        <v>10</v>
      </c>
      <c r="P17" s="117" t="s">
        <v>24</v>
      </c>
      <c r="Q17" s="117" t="s">
        <v>27</v>
      </c>
      <c r="R17" s="117" t="s">
        <v>10</v>
      </c>
      <c r="S17" s="117" t="s">
        <v>24</v>
      </c>
      <c r="T17" s="117" t="s">
        <v>26</v>
      </c>
      <c r="U17" s="117" t="s">
        <v>24</v>
      </c>
      <c r="V17" s="117" t="s">
        <v>10</v>
      </c>
      <c r="W17" s="117" t="s">
        <v>26</v>
      </c>
      <c r="X17" s="117" t="s">
        <v>24</v>
      </c>
      <c r="Y17" s="117" t="s">
        <v>24</v>
      </c>
      <c r="Z17" s="122" t="s">
        <v>24</v>
      </c>
      <c r="AA17" s="105"/>
      <c r="AB17" s="69"/>
      <c r="AC17" s="117" t="s">
        <v>25</v>
      </c>
      <c r="AD17" s="57">
        <v>30</v>
      </c>
      <c r="AE17" s="117" t="s">
        <v>28</v>
      </c>
      <c r="AF17" s="57">
        <v>13</v>
      </c>
      <c r="AG17" s="117" t="s">
        <v>24</v>
      </c>
      <c r="AH17" s="60">
        <v>22</v>
      </c>
      <c r="AI17" s="101"/>
      <c r="AJ17" s="60"/>
      <c r="AK17" s="36"/>
      <c r="AL17" s="49">
        <f>SUM(AS17:BT17)</f>
        <v>16</v>
      </c>
      <c r="AM17" s="50">
        <f>BW17</f>
        <v>0</v>
      </c>
      <c r="AN17" s="51">
        <f>SUM(AS17:BT17)-AM17</f>
        <v>16</v>
      </c>
      <c r="AO17" s="49">
        <f>AD17+AF17+AH17+AJ17</f>
        <v>65</v>
      </c>
      <c r="AP17" s="42">
        <f>IF($AC$7=$AC17,0,60)+IF($AE$7=$AE17,0,60)+IF($AG$7=$AG17,0,60)</f>
        <v>60</v>
      </c>
      <c r="AQ17" s="51">
        <f>AO17+AP17</f>
        <v>125</v>
      </c>
      <c r="AS17" s="2">
        <f t="shared" si="1"/>
        <v>1</v>
      </c>
      <c r="AT17" s="2">
        <f t="shared" si="2"/>
        <v>1</v>
      </c>
      <c r="AU17" s="2">
        <f t="shared" si="3"/>
        <v>1</v>
      </c>
      <c r="AV17" s="2">
        <f t="shared" si="4"/>
        <v>1</v>
      </c>
      <c r="AW17" s="2">
        <f t="shared" si="5"/>
        <v>0</v>
      </c>
      <c r="AX17" s="2">
        <f t="shared" si="6"/>
        <v>1</v>
      </c>
      <c r="AY17" s="2">
        <f t="shared" si="7"/>
        <v>1</v>
      </c>
      <c r="AZ17" s="2">
        <f t="shared" si="8"/>
        <v>1</v>
      </c>
      <c r="BA17" s="2">
        <f t="shared" si="9"/>
        <v>1</v>
      </c>
      <c r="BB17" s="2">
        <f t="shared" si="10"/>
        <v>0</v>
      </c>
      <c r="BC17" s="2">
        <f t="shared" si="11"/>
        <v>0</v>
      </c>
      <c r="BD17" s="2">
        <f t="shared" si="12"/>
        <v>1</v>
      </c>
      <c r="BE17" s="2">
        <f t="shared" si="13"/>
        <v>0</v>
      </c>
      <c r="BF17" s="2">
        <f t="shared" si="14"/>
        <v>1</v>
      </c>
      <c r="BG17" s="2">
        <f t="shared" si="15"/>
        <v>1</v>
      </c>
      <c r="BH17" s="2">
        <f t="shared" si="16"/>
        <v>1</v>
      </c>
      <c r="BI17" s="2">
        <f t="shared" si="17"/>
        <v>1</v>
      </c>
      <c r="BJ17" s="2">
        <f t="shared" si="18"/>
        <v>1</v>
      </c>
      <c r="BK17" s="2">
        <f t="shared" si="19"/>
        <v>0</v>
      </c>
      <c r="BL17" s="2">
        <f t="shared" si="20"/>
        <v>0</v>
      </c>
      <c r="BN17" s="2">
        <f t="shared" si="21"/>
        <v>1</v>
      </c>
      <c r="BP17" s="2">
        <f t="shared" si="22"/>
        <v>1</v>
      </c>
      <c r="BR17" s="2">
        <f t="shared" si="23"/>
        <v>0</v>
      </c>
      <c r="BT17" s="2">
        <f t="shared" si="24"/>
        <v>0</v>
      </c>
      <c r="BV17" s="46">
        <f t="shared" si="25"/>
        <v>0</v>
      </c>
      <c r="BW17" s="2">
        <f t="shared" si="26"/>
        <v>0</v>
      </c>
    </row>
    <row r="18" spans="1:75" ht="15.75">
      <c r="A18" s="17">
        <v>10</v>
      </c>
      <c r="B18" s="32">
        <v>13</v>
      </c>
      <c r="C18" s="84" t="s">
        <v>38</v>
      </c>
      <c r="D18" s="85" t="s">
        <v>61</v>
      </c>
      <c r="E18" s="44">
        <v>0.55625</v>
      </c>
      <c r="F18" s="45">
        <v>0.6354166666666666</v>
      </c>
      <c r="G18" s="79"/>
      <c r="H18" s="121" t="s">
        <v>24</v>
      </c>
      <c r="I18" s="117" t="s">
        <v>25</v>
      </c>
      <c r="J18" s="117" t="s">
        <v>27</v>
      </c>
      <c r="K18" s="117" t="s">
        <v>26</v>
      </c>
      <c r="L18" s="117" t="s">
        <v>26</v>
      </c>
      <c r="M18" s="117" t="s">
        <v>27</v>
      </c>
      <c r="N18" s="117" t="s">
        <v>26</v>
      </c>
      <c r="O18" s="117" t="s">
        <v>24</v>
      </c>
      <c r="P18" s="117" t="s">
        <v>24</v>
      </c>
      <c r="Q18" s="117" t="s">
        <v>26</v>
      </c>
      <c r="R18" s="117" t="s">
        <v>24</v>
      </c>
      <c r="S18" s="117" t="s">
        <v>24</v>
      </c>
      <c r="T18" s="117" t="s">
        <v>24</v>
      </c>
      <c r="U18" s="117" t="s">
        <v>24</v>
      </c>
      <c r="V18" s="117" t="s">
        <v>26</v>
      </c>
      <c r="W18" s="117" t="s">
        <v>26</v>
      </c>
      <c r="X18" s="117" t="s">
        <v>24</v>
      </c>
      <c r="Y18" s="117" t="s">
        <v>24</v>
      </c>
      <c r="Z18" s="122" t="s">
        <v>24</v>
      </c>
      <c r="AA18" s="105"/>
      <c r="AB18" s="69"/>
      <c r="AC18" s="117" t="s">
        <v>25</v>
      </c>
      <c r="AD18" s="57">
        <v>30</v>
      </c>
      <c r="AE18" s="117" t="s">
        <v>28</v>
      </c>
      <c r="AF18" s="57">
        <v>10</v>
      </c>
      <c r="AG18" s="117" t="s">
        <v>10</v>
      </c>
      <c r="AH18" s="60">
        <v>53</v>
      </c>
      <c r="AI18" s="101"/>
      <c r="AJ18" s="60"/>
      <c r="AK18" s="36"/>
      <c r="AL18" s="49">
        <f>SUM(AS18:BT18)</f>
        <v>16</v>
      </c>
      <c r="AM18" s="50">
        <f>BW18</f>
        <v>0</v>
      </c>
      <c r="AN18" s="51">
        <f>SUM(AS18:BT18)-AM18</f>
        <v>16</v>
      </c>
      <c r="AO18" s="49">
        <f>AD18+AF18+AH18+AJ18</f>
        <v>93</v>
      </c>
      <c r="AP18" s="42">
        <f>IF($AC$7=$AC18,0,60)+IF($AE$7=$AE18,0,60)+IF($AG$7=$AG18,0,60)</f>
        <v>60</v>
      </c>
      <c r="AQ18" s="51">
        <f>AO18+AP18</f>
        <v>153</v>
      </c>
      <c r="AS18" s="2">
        <f t="shared" si="1"/>
        <v>1</v>
      </c>
      <c r="AT18" s="2">
        <f t="shared" si="2"/>
        <v>1</v>
      </c>
      <c r="AU18" s="2">
        <f t="shared" si="3"/>
        <v>0</v>
      </c>
      <c r="AV18" s="2">
        <f t="shared" si="4"/>
        <v>1</v>
      </c>
      <c r="AW18" s="2">
        <f t="shared" si="5"/>
        <v>1</v>
      </c>
      <c r="AX18" s="2">
        <f t="shared" si="6"/>
        <v>1</v>
      </c>
      <c r="AY18" s="2">
        <f t="shared" si="7"/>
        <v>0</v>
      </c>
      <c r="AZ18" s="2">
        <f t="shared" si="8"/>
        <v>0</v>
      </c>
      <c r="BA18" s="2">
        <f t="shared" si="9"/>
        <v>1</v>
      </c>
      <c r="BB18" s="2">
        <f t="shared" si="10"/>
        <v>1</v>
      </c>
      <c r="BC18" s="2">
        <f t="shared" si="11"/>
        <v>1</v>
      </c>
      <c r="BD18" s="2">
        <f t="shared" si="12"/>
        <v>1</v>
      </c>
      <c r="BE18" s="2">
        <f t="shared" si="13"/>
        <v>1</v>
      </c>
      <c r="BF18" s="2">
        <f t="shared" si="14"/>
        <v>1</v>
      </c>
      <c r="BG18" s="2">
        <f t="shared" si="15"/>
        <v>0</v>
      </c>
      <c r="BH18" s="2">
        <f t="shared" si="16"/>
        <v>1</v>
      </c>
      <c r="BI18" s="2">
        <f t="shared" si="17"/>
        <v>1</v>
      </c>
      <c r="BJ18" s="2">
        <f t="shared" si="18"/>
        <v>1</v>
      </c>
      <c r="BK18" s="2">
        <f t="shared" si="19"/>
        <v>0</v>
      </c>
      <c r="BL18" s="2">
        <f t="shared" si="20"/>
        <v>0</v>
      </c>
      <c r="BN18" s="2">
        <f t="shared" si="21"/>
        <v>1</v>
      </c>
      <c r="BP18" s="2">
        <f t="shared" si="22"/>
        <v>1</v>
      </c>
      <c r="BR18" s="2">
        <f t="shared" si="23"/>
        <v>0</v>
      </c>
      <c r="BT18" s="2">
        <f t="shared" si="24"/>
        <v>0</v>
      </c>
      <c r="BV18" s="46">
        <f t="shared" si="25"/>
        <v>0</v>
      </c>
      <c r="BW18" s="2">
        <f t="shared" si="26"/>
        <v>0</v>
      </c>
    </row>
    <row r="19" spans="1:75" ht="15.75">
      <c r="A19" s="17">
        <v>11</v>
      </c>
      <c r="B19" s="32">
        <v>21</v>
      </c>
      <c r="C19" s="24" t="s">
        <v>46</v>
      </c>
      <c r="D19" s="25" t="s">
        <v>60</v>
      </c>
      <c r="E19" s="44">
        <v>0.5597222222222222</v>
      </c>
      <c r="F19" s="45">
        <v>0.6416666666666667</v>
      </c>
      <c r="G19" s="79"/>
      <c r="H19" s="121" t="s">
        <v>26</v>
      </c>
      <c r="I19" s="117" t="s">
        <v>25</v>
      </c>
      <c r="J19" s="117" t="s">
        <v>24</v>
      </c>
      <c r="K19" s="117" t="s">
        <v>26</v>
      </c>
      <c r="L19" s="117" t="s">
        <v>26</v>
      </c>
      <c r="M19" s="117" t="s">
        <v>26</v>
      </c>
      <c r="N19" s="117" t="s">
        <v>10</v>
      </c>
      <c r="O19" s="117" t="s">
        <v>24</v>
      </c>
      <c r="P19" s="117" t="s">
        <v>24</v>
      </c>
      <c r="Q19" s="117" t="s">
        <v>10</v>
      </c>
      <c r="R19" s="117" t="s">
        <v>24</v>
      </c>
      <c r="S19" s="117" t="s">
        <v>24</v>
      </c>
      <c r="T19" s="117" t="s">
        <v>24</v>
      </c>
      <c r="U19" s="117" t="s">
        <v>24</v>
      </c>
      <c r="V19" s="117" t="s">
        <v>10</v>
      </c>
      <c r="W19" s="117" t="s">
        <v>26</v>
      </c>
      <c r="X19" s="117" t="s">
        <v>24</v>
      </c>
      <c r="Y19" s="117" t="s">
        <v>24</v>
      </c>
      <c r="Z19" s="122" t="s">
        <v>10</v>
      </c>
      <c r="AA19" s="105"/>
      <c r="AB19" s="69"/>
      <c r="AC19" s="117" t="s">
        <v>28</v>
      </c>
      <c r="AD19" s="57">
        <v>32</v>
      </c>
      <c r="AE19" s="117" t="s">
        <v>28</v>
      </c>
      <c r="AF19" s="57">
        <v>23</v>
      </c>
      <c r="AG19" s="117" t="s">
        <v>10</v>
      </c>
      <c r="AH19" s="60">
        <v>16</v>
      </c>
      <c r="AI19" s="101"/>
      <c r="AJ19" s="60"/>
      <c r="AK19" s="36"/>
      <c r="AL19" s="49">
        <f>SUM(AS19:BT19)</f>
        <v>16</v>
      </c>
      <c r="AM19" s="50">
        <f>BW19</f>
        <v>0</v>
      </c>
      <c r="AN19" s="51">
        <f>SUM(AS19:BT19)-AM19</f>
        <v>16</v>
      </c>
      <c r="AO19" s="49">
        <f>AD19+AF19+AH19+AJ19</f>
        <v>71</v>
      </c>
      <c r="AP19" s="42">
        <f>IF($AC$7=$AC19,0,60)+IF($AE$7=$AE19,0,60)+IF($AG$7=$AG19,0,60)</f>
        <v>120</v>
      </c>
      <c r="AQ19" s="51">
        <f>AO19+AP19</f>
        <v>191</v>
      </c>
      <c r="AS19" s="2">
        <f t="shared" si="1"/>
        <v>0</v>
      </c>
      <c r="AT19" s="2">
        <f t="shared" si="2"/>
        <v>1</v>
      </c>
      <c r="AU19" s="2">
        <f t="shared" si="3"/>
        <v>1</v>
      </c>
      <c r="AV19" s="2">
        <f t="shared" si="4"/>
        <v>1</v>
      </c>
      <c r="AW19" s="2">
        <f t="shared" si="5"/>
        <v>1</v>
      </c>
      <c r="AX19" s="2">
        <f t="shared" si="6"/>
        <v>0</v>
      </c>
      <c r="AY19" s="2">
        <f t="shared" si="7"/>
        <v>1</v>
      </c>
      <c r="AZ19" s="2">
        <f t="shared" si="8"/>
        <v>0</v>
      </c>
      <c r="BA19" s="2">
        <f t="shared" si="9"/>
        <v>1</v>
      </c>
      <c r="BB19" s="2">
        <f t="shared" si="10"/>
        <v>0</v>
      </c>
      <c r="BC19" s="2">
        <f t="shared" si="11"/>
        <v>1</v>
      </c>
      <c r="BD19" s="2">
        <f t="shared" si="12"/>
        <v>1</v>
      </c>
      <c r="BE19" s="2">
        <f t="shared" si="13"/>
        <v>1</v>
      </c>
      <c r="BF19" s="2">
        <f t="shared" si="14"/>
        <v>1</v>
      </c>
      <c r="BG19" s="2">
        <f t="shared" si="15"/>
        <v>1</v>
      </c>
      <c r="BH19" s="2">
        <f t="shared" si="16"/>
        <v>1</v>
      </c>
      <c r="BI19" s="2">
        <f t="shared" si="17"/>
        <v>1</v>
      </c>
      <c r="BJ19" s="2">
        <f t="shared" si="18"/>
        <v>1</v>
      </c>
      <c r="BK19" s="2">
        <f t="shared" si="19"/>
        <v>1</v>
      </c>
      <c r="BL19" s="2">
        <f t="shared" si="20"/>
        <v>0</v>
      </c>
      <c r="BN19" s="2">
        <f t="shared" si="21"/>
        <v>0</v>
      </c>
      <c r="BP19" s="2">
        <f t="shared" si="22"/>
        <v>1</v>
      </c>
      <c r="BR19" s="2">
        <f t="shared" si="23"/>
        <v>0</v>
      </c>
      <c r="BT19" s="2">
        <f t="shared" si="24"/>
        <v>0</v>
      </c>
      <c r="BV19" s="46">
        <f t="shared" si="25"/>
        <v>0</v>
      </c>
      <c r="BW19" s="2">
        <f t="shared" si="26"/>
        <v>0</v>
      </c>
    </row>
    <row r="20" spans="1:75" ht="15.75">
      <c r="A20" s="17">
        <v>12</v>
      </c>
      <c r="B20" s="32">
        <v>17</v>
      </c>
      <c r="C20" s="24" t="s">
        <v>42</v>
      </c>
      <c r="D20" s="25" t="s">
        <v>65</v>
      </c>
      <c r="E20" s="44">
        <v>0.5791666666666667</v>
      </c>
      <c r="F20" s="45">
        <v>0.6631944444444444</v>
      </c>
      <c r="G20" s="79"/>
      <c r="H20" s="121" t="s">
        <v>24</v>
      </c>
      <c r="I20" s="117" t="s">
        <v>25</v>
      </c>
      <c r="J20" s="117" t="s">
        <v>10</v>
      </c>
      <c r="K20" s="117" t="s">
        <v>26</v>
      </c>
      <c r="L20" s="117" t="s">
        <v>26</v>
      </c>
      <c r="M20" s="117" t="s">
        <v>27</v>
      </c>
      <c r="N20" s="117" t="s">
        <v>10</v>
      </c>
      <c r="O20" s="117" t="s">
        <v>10</v>
      </c>
      <c r="P20" s="117" t="s">
        <v>24</v>
      </c>
      <c r="Q20" s="117" t="s">
        <v>27</v>
      </c>
      <c r="R20" s="117" t="s">
        <v>26</v>
      </c>
      <c r="S20" s="117" t="s">
        <v>10</v>
      </c>
      <c r="T20" s="117" t="s">
        <v>24</v>
      </c>
      <c r="U20" s="117" t="s">
        <v>24</v>
      </c>
      <c r="V20" s="117" t="s">
        <v>10</v>
      </c>
      <c r="W20" s="117" t="s">
        <v>26</v>
      </c>
      <c r="X20" s="117" t="s">
        <v>10</v>
      </c>
      <c r="Y20" s="117" t="s">
        <v>24</v>
      </c>
      <c r="Z20" s="122" t="s">
        <v>24</v>
      </c>
      <c r="AA20" s="105"/>
      <c r="AB20" s="69"/>
      <c r="AC20" s="117" t="s">
        <v>25</v>
      </c>
      <c r="AD20" s="57">
        <v>38</v>
      </c>
      <c r="AE20" s="117" t="s">
        <v>28</v>
      </c>
      <c r="AF20" s="57">
        <v>21</v>
      </c>
      <c r="AG20" s="117" t="s">
        <v>10</v>
      </c>
      <c r="AH20" s="60">
        <v>9</v>
      </c>
      <c r="AI20" s="101"/>
      <c r="AJ20" s="60"/>
      <c r="AK20" s="36"/>
      <c r="AL20" s="49">
        <f>SUM(AS20:BT20)</f>
        <v>15</v>
      </c>
      <c r="AM20" s="50">
        <f>BW20</f>
        <v>0</v>
      </c>
      <c r="AN20" s="51">
        <f>SUM(AS20:BT20)-AM20</f>
        <v>15</v>
      </c>
      <c r="AO20" s="49">
        <f>AD20+AF20+AH20+AJ20</f>
        <v>68</v>
      </c>
      <c r="AP20" s="42">
        <f>IF($AC$7=$AC20,0,60)+IF($AE$7=$AE20,0,60)+IF($AG$7=$AG20,0,60)</f>
        <v>60</v>
      </c>
      <c r="AQ20" s="51">
        <f>AO20+AP20</f>
        <v>128</v>
      </c>
      <c r="AS20" s="2">
        <f t="shared" si="1"/>
        <v>1</v>
      </c>
      <c r="AT20" s="2">
        <f t="shared" si="2"/>
        <v>1</v>
      </c>
      <c r="AU20" s="2">
        <f t="shared" si="3"/>
        <v>0</v>
      </c>
      <c r="AV20" s="2">
        <f t="shared" si="4"/>
        <v>1</v>
      </c>
      <c r="AW20" s="2">
        <f t="shared" si="5"/>
        <v>1</v>
      </c>
      <c r="AX20" s="2">
        <f t="shared" si="6"/>
        <v>1</v>
      </c>
      <c r="AY20" s="2">
        <f t="shared" si="7"/>
        <v>1</v>
      </c>
      <c r="AZ20" s="2">
        <f t="shared" si="8"/>
        <v>1</v>
      </c>
      <c r="BA20" s="2">
        <f t="shared" si="9"/>
        <v>1</v>
      </c>
      <c r="BB20" s="2">
        <f t="shared" si="10"/>
        <v>0</v>
      </c>
      <c r="BC20" s="2">
        <f t="shared" si="11"/>
        <v>0</v>
      </c>
      <c r="BD20" s="2">
        <f t="shared" si="12"/>
        <v>0</v>
      </c>
      <c r="BE20" s="2">
        <f t="shared" si="13"/>
        <v>1</v>
      </c>
      <c r="BF20" s="2">
        <f t="shared" si="14"/>
        <v>1</v>
      </c>
      <c r="BG20" s="2">
        <f t="shared" si="15"/>
        <v>1</v>
      </c>
      <c r="BH20" s="2">
        <f t="shared" si="16"/>
        <v>1</v>
      </c>
      <c r="BI20" s="2">
        <f t="shared" si="17"/>
        <v>0</v>
      </c>
      <c r="BJ20" s="2">
        <f t="shared" si="18"/>
        <v>1</v>
      </c>
      <c r="BK20" s="2">
        <f t="shared" si="19"/>
        <v>0</v>
      </c>
      <c r="BL20" s="2">
        <f t="shared" si="20"/>
        <v>0</v>
      </c>
      <c r="BN20" s="2">
        <f t="shared" si="21"/>
        <v>1</v>
      </c>
      <c r="BP20" s="2">
        <f t="shared" si="22"/>
        <v>1</v>
      </c>
      <c r="BR20" s="2">
        <f t="shared" si="23"/>
        <v>0</v>
      </c>
      <c r="BT20" s="2">
        <f t="shared" si="24"/>
        <v>0</v>
      </c>
      <c r="BV20" s="46">
        <f t="shared" si="25"/>
        <v>0</v>
      </c>
      <c r="BW20" s="2">
        <f t="shared" si="26"/>
        <v>0</v>
      </c>
    </row>
    <row r="21" spans="1:75" ht="15.75">
      <c r="A21" s="17">
        <v>13</v>
      </c>
      <c r="B21" s="32">
        <v>15</v>
      </c>
      <c r="C21" s="24" t="s">
        <v>40</v>
      </c>
      <c r="D21" s="25" t="s">
        <v>63</v>
      </c>
      <c r="E21" s="44">
        <v>0.5583333333333333</v>
      </c>
      <c r="F21" s="45">
        <v>0.638888888888889</v>
      </c>
      <c r="G21" s="79"/>
      <c r="H21" s="121" t="s">
        <v>26</v>
      </c>
      <c r="I21" s="117" t="s">
        <v>25</v>
      </c>
      <c r="J21" s="117" t="s">
        <v>27</v>
      </c>
      <c r="K21" s="117" t="s">
        <v>26</v>
      </c>
      <c r="L21" s="117" t="s">
        <v>26</v>
      </c>
      <c r="M21" s="117" t="s">
        <v>27</v>
      </c>
      <c r="N21" s="117" t="s">
        <v>26</v>
      </c>
      <c r="O21" s="117" t="s">
        <v>10</v>
      </c>
      <c r="P21" s="117" t="s">
        <v>24</v>
      </c>
      <c r="Q21" s="117" t="s">
        <v>27</v>
      </c>
      <c r="R21" s="117" t="s">
        <v>24</v>
      </c>
      <c r="S21" s="117" t="s">
        <v>24</v>
      </c>
      <c r="T21" s="117" t="s">
        <v>24</v>
      </c>
      <c r="U21" s="117" t="s">
        <v>26</v>
      </c>
      <c r="V21" s="117" t="s">
        <v>10</v>
      </c>
      <c r="W21" s="117" t="s">
        <v>26</v>
      </c>
      <c r="X21" s="117" t="s">
        <v>24</v>
      </c>
      <c r="Y21" s="117" t="s">
        <v>24</v>
      </c>
      <c r="Z21" s="122" t="s">
        <v>10</v>
      </c>
      <c r="AA21" s="105"/>
      <c r="AB21" s="69"/>
      <c r="AC21" s="117" t="s">
        <v>28</v>
      </c>
      <c r="AD21" s="57">
        <v>54</v>
      </c>
      <c r="AE21" s="117" t="s">
        <v>28</v>
      </c>
      <c r="AF21" s="57">
        <v>20</v>
      </c>
      <c r="AG21" s="117" t="s">
        <v>10</v>
      </c>
      <c r="AH21" s="60">
        <v>55</v>
      </c>
      <c r="AI21" s="101"/>
      <c r="AJ21" s="60"/>
      <c r="AK21" s="37"/>
      <c r="AL21" s="49">
        <f>SUM(AS21:BT21)</f>
        <v>15</v>
      </c>
      <c r="AM21" s="50">
        <f>BW21</f>
        <v>0</v>
      </c>
      <c r="AN21" s="51">
        <f>SUM(AS21:BT21)-AM21</f>
        <v>15</v>
      </c>
      <c r="AO21" s="49">
        <f>AD21+AF21+AH21+AJ21</f>
        <v>129</v>
      </c>
      <c r="AP21" s="42">
        <f>IF($AC$7=$AC21,0,60)+IF($AE$7=$AE21,0,60)+IF($AG$7=$AG21,0,60)</f>
        <v>120</v>
      </c>
      <c r="AQ21" s="51">
        <f>AO21+AP21</f>
        <v>249</v>
      </c>
      <c r="AS21" s="2">
        <f t="shared" si="1"/>
        <v>0</v>
      </c>
      <c r="AT21" s="2">
        <f t="shared" si="2"/>
        <v>1</v>
      </c>
      <c r="AU21" s="2">
        <f t="shared" si="3"/>
        <v>0</v>
      </c>
      <c r="AV21" s="2">
        <f t="shared" si="4"/>
        <v>1</v>
      </c>
      <c r="AW21" s="2">
        <f t="shared" si="5"/>
        <v>1</v>
      </c>
      <c r="AX21" s="2">
        <f t="shared" si="6"/>
        <v>1</v>
      </c>
      <c r="AY21" s="2">
        <f t="shared" si="7"/>
        <v>0</v>
      </c>
      <c r="AZ21" s="2">
        <f t="shared" si="8"/>
        <v>1</v>
      </c>
      <c r="BA21" s="2">
        <f t="shared" si="9"/>
        <v>1</v>
      </c>
      <c r="BB21" s="2">
        <f t="shared" si="10"/>
        <v>0</v>
      </c>
      <c r="BC21" s="2">
        <f t="shared" si="11"/>
        <v>1</v>
      </c>
      <c r="BD21" s="2">
        <f t="shared" si="12"/>
        <v>1</v>
      </c>
      <c r="BE21" s="2">
        <f t="shared" si="13"/>
        <v>1</v>
      </c>
      <c r="BF21" s="2">
        <f t="shared" si="14"/>
        <v>0</v>
      </c>
      <c r="BG21" s="2">
        <f t="shared" si="15"/>
        <v>1</v>
      </c>
      <c r="BH21" s="2">
        <f t="shared" si="16"/>
        <v>1</v>
      </c>
      <c r="BI21" s="2">
        <f t="shared" si="17"/>
        <v>1</v>
      </c>
      <c r="BJ21" s="2">
        <f t="shared" si="18"/>
        <v>1</v>
      </c>
      <c r="BK21" s="2">
        <f t="shared" si="19"/>
        <v>1</v>
      </c>
      <c r="BL21" s="2">
        <f t="shared" si="20"/>
        <v>0</v>
      </c>
      <c r="BN21" s="2">
        <f t="shared" si="21"/>
        <v>0</v>
      </c>
      <c r="BP21" s="2">
        <f t="shared" si="22"/>
        <v>1</v>
      </c>
      <c r="BR21" s="2">
        <f t="shared" si="23"/>
        <v>0</v>
      </c>
      <c r="BT21" s="2">
        <f t="shared" si="24"/>
        <v>0</v>
      </c>
      <c r="BV21" s="46">
        <f t="shared" si="25"/>
        <v>0</v>
      </c>
      <c r="BW21" s="2">
        <f t="shared" si="26"/>
        <v>0</v>
      </c>
    </row>
    <row r="22" spans="1:75" ht="15.75">
      <c r="A22" s="17">
        <v>14</v>
      </c>
      <c r="B22" s="32">
        <v>18</v>
      </c>
      <c r="C22" s="24" t="s">
        <v>43</v>
      </c>
      <c r="D22" s="25" t="s">
        <v>66</v>
      </c>
      <c r="E22" s="44">
        <v>0.5673611111111111</v>
      </c>
      <c r="F22" s="45">
        <v>0.5979166666666667</v>
      </c>
      <c r="G22" s="79"/>
      <c r="H22" s="121" t="s">
        <v>27</v>
      </c>
      <c r="I22" s="117" t="s">
        <v>25</v>
      </c>
      <c r="J22" s="117" t="s">
        <v>27</v>
      </c>
      <c r="K22" s="117" t="s">
        <v>28</v>
      </c>
      <c r="L22" s="117" t="s">
        <v>26</v>
      </c>
      <c r="M22" s="117" t="s">
        <v>27</v>
      </c>
      <c r="N22" s="117" t="s">
        <v>10</v>
      </c>
      <c r="O22" s="117" t="s">
        <v>10</v>
      </c>
      <c r="P22" s="117" t="s">
        <v>24</v>
      </c>
      <c r="Q22" s="117" t="s">
        <v>27</v>
      </c>
      <c r="R22" s="117" t="s">
        <v>10</v>
      </c>
      <c r="S22" s="117" t="s">
        <v>24</v>
      </c>
      <c r="T22" s="117" t="s">
        <v>26</v>
      </c>
      <c r="U22" s="117" t="s">
        <v>24</v>
      </c>
      <c r="V22" s="117" t="s">
        <v>10</v>
      </c>
      <c r="W22" s="117" t="s">
        <v>10</v>
      </c>
      <c r="X22" s="117" t="s">
        <v>24</v>
      </c>
      <c r="Y22" s="117" t="s">
        <v>24</v>
      </c>
      <c r="Z22" s="122" t="s">
        <v>10</v>
      </c>
      <c r="AA22" s="105"/>
      <c r="AB22" s="69"/>
      <c r="AC22" s="117" t="s">
        <v>25</v>
      </c>
      <c r="AD22" s="57">
        <v>20</v>
      </c>
      <c r="AE22" s="117" t="s">
        <v>28</v>
      </c>
      <c r="AF22" s="57">
        <v>13</v>
      </c>
      <c r="AG22" s="117" t="s">
        <v>24</v>
      </c>
      <c r="AH22" s="60">
        <v>16</v>
      </c>
      <c r="AI22" s="101"/>
      <c r="AJ22" s="60"/>
      <c r="AK22" s="37"/>
      <c r="AL22" s="49">
        <f>SUM(AS22:BT22)</f>
        <v>14</v>
      </c>
      <c r="AM22" s="50">
        <f>BW22</f>
        <v>0</v>
      </c>
      <c r="AN22" s="51">
        <f>SUM(AS22:BT22)-AM22</f>
        <v>14</v>
      </c>
      <c r="AO22" s="49">
        <f>AD22+AF22+AH22+AJ22</f>
        <v>49</v>
      </c>
      <c r="AP22" s="42">
        <f>IF($AC$7=$AC22,0,60)+IF($AE$7=$AE22,0,60)+IF($AG$7=$AG22,0,60)</f>
        <v>60</v>
      </c>
      <c r="AQ22" s="51">
        <f>AO22+AP22</f>
        <v>109</v>
      </c>
      <c r="AS22" s="2">
        <f t="shared" si="1"/>
        <v>0</v>
      </c>
      <c r="AT22" s="2">
        <f t="shared" si="2"/>
        <v>1</v>
      </c>
      <c r="AU22" s="2">
        <f t="shared" si="3"/>
        <v>0</v>
      </c>
      <c r="AV22" s="2">
        <f t="shared" si="4"/>
        <v>0</v>
      </c>
      <c r="AW22" s="2">
        <f t="shared" si="5"/>
        <v>1</v>
      </c>
      <c r="AX22" s="2">
        <f t="shared" si="6"/>
        <v>1</v>
      </c>
      <c r="AY22" s="2">
        <f t="shared" si="7"/>
        <v>1</v>
      </c>
      <c r="AZ22" s="2">
        <f t="shared" si="8"/>
        <v>1</v>
      </c>
      <c r="BA22" s="2">
        <f t="shared" si="9"/>
        <v>1</v>
      </c>
      <c r="BB22" s="2">
        <f t="shared" si="10"/>
        <v>0</v>
      </c>
      <c r="BC22" s="2">
        <f t="shared" si="11"/>
        <v>0</v>
      </c>
      <c r="BD22" s="2">
        <f t="shared" si="12"/>
        <v>1</v>
      </c>
      <c r="BE22" s="2">
        <f t="shared" si="13"/>
        <v>0</v>
      </c>
      <c r="BF22" s="2">
        <f t="shared" si="14"/>
        <v>1</v>
      </c>
      <c r="BG22" s="2">
        <f t="shared" si="15"/>
        <v>1</v>
      </c>
      <c r="BH22" s="2">
        <f t="shared" si="16"/>
        <v>0</v>
      </c>
      <c r="BI22" s="2">
        <f t="shared" si="17"/>
        <v>1</v>
      </c>
      <c r="BJ22" s="2">
        <f t="shared" si="18"/>
        <v>1</v>
      </c>
      <c r="BK22" s="2">
        <f t="shared" si="19"/>
        <v>1</v>
      </c>
      <c r="BL22" s="2">
        <f t="shared" si="20"/>
        <v>0</v>
      </c>
      <c r="BN22" s="2">
        <f t="shared" si="21"/>
        <v>1</v>
      </c>
      <c r="BP22" s="2">
        <f t="shared" si="22"/>
        <v>1</v>
      </c>
      <c r="BR22" s="2">
        <f t="shared" si="23"/>
        <v>0</v>
      </c>
      <c r="BT22" s="2">
        <f t="shared" si="24"/>
        <v>0</v>
      </c>
      <c r="BV22" s="46">
        <f t="shared" si="25"/>
        <v>0</v>
      </c>
      <c r="BW22" s="2">
        <f t="shared" si="26"/>
        <v>0</v>
      </c>
    </row>
    <row r="23" spans="1:75" ht="15.75">
      <c r="A23" s="17">
        <v>15</v>
      </c>
      <c r="B23" s="32">
        <v>11</v>
      </c>
      <c r="C23" s="84" t="s">
        <v>36</v>
      </c>
      <c r="D23" s="85" t="s">
        <v>59</v>
      </c>
      <c r="E23" s="44">
        <v>0.5527777777777778</v>
      </c>
      <c r="F23" s="45">
        <v>0.6131944444444445</v>
      </c>
      <c r="G23" s="79"/>
      <c r="H23" s="121" t="s">
        <v>24</v>
      </c>
      <c r="I23" s="117" t="s">
        <v>26</v>
      </c>
      <c r="J23" s="117" t="s">
        <v>26</v>
      </c>
      <c r="K23" s="117" t="s">
        <v>26</v>
      </c>
      <c r="L23" s="117" t="s">
        <v>26</v>
      </c>
      <c r="M23" s="117" t="s">
        <v>27</v>
      </c>
      <c r="N23" s="117" t="s">
        <v>10</v>
      </c>
      <c r="O23" s="117" t="s">
        <v>10</v>
      </c>
      <c r="P23" s="117" t="s">
        <v>26</v>
      </c>
      <c r="Q23" s="117" t="s">
        <v>26</v>
      </c>
      <c r="R23" s="117" t="s">
        <v>10</v>
      </c>
      <c r="S23" s="117" t="s">
        <v>24</v>
      </c>
      <c r="T23" s="117" t="s">
        <v>24</v>
      </c>
      <c r="U23" s="117" t="s">
        <v>26</v>
      </c>
      <c r="V23" s="117" t="s">
        <v>10</v>
      </c>
      <c r="W23" s="117" t="s">
        <v>10</v>
      </c>
      <c r="X23" s="117" t="s">
        <v>24</v>
      </c>
      <c r="Y23" s="117" t="s">
        <v>24</v>
      </c>
      <c r="Z23" s="122" t="s">
        <v>24</v>
      </c>
      <c r="AA23" s="105"/>
      <c r="AB23" s="69"/>
      <c r="AC23" s="117" t="s">
        <v>25</v>
      </c>
      <c r="AD23" s="57">
        <v>14</v>
      </c>
      <c r="AE23" s="117" t="s">
        <v>28</v>
      </c>
      <c r="AF23" s="57">
        <v>16</v>
      </c>
      <c r="AG23" s="117" t="s">
        <v>24</v>
      </c>
      <c r="AH23" s="60">
        <v>41</v>
      </c>
      <c r="AI23" s="101"/>
      <c r="AJ23" s="60"/>
      <c r="AK23" s="37"/>
      <c r="AL23" s="49">
        <f>SUM(AS23:BT23)</f>
        <v>14</v>
      </c>
      <c r="AM23" s="50">
        <f>BW23</f>
        <v>0</v>
      </c>
      <c r="AN23" s="51">
        <f>SUM(AS23:BT23)-AM23</f>
        <v>14</v>
      </c>
      <c r="AO23" s="49">
        <f>AD23+AF23+AH23+AJ23</f>
        <v>71</v>
      </c>
      <c r="AP23" s="42">
        <f>IF($AC$7=$AC23,0,60)+IF($AE$7=$AE23,0,60)+IF($AG$7=$AG23,0,60)</f>
        <v>60</v>
      </c>
      <c r="AQ23" s="51">
        <f>AO23+AP23</f>
        <v>131</v>
      </c>
      <c r="AS23" s="2">
        <f t="shared" si="1"/>
        <v>1</v>
      </c>
      <c r="AT23" s="2">
        <f t="shared" si="2"/>
        <v>0</v>
      </c>
      <c r="AU23" s="2">
        <f t="shared" si="3"/>
        <v>0</v>
      </c>
      <c r="AV23" s="2">
        <f t="shared" si="4"/>
        <v>1</v>
      </c>
      <c r="AW23" s="2">
        <f t="shared" si="5"/>
        <v>1</v>
      </c>
      <c r="AX23" s="2">
        <f t="shared" si="6"/>
        <v>1</v>
      </c>
      <c r="AY23" s="2">
        <f t="shared" si="7"/>
        <v>1</v>
      </c>
      <c r="AZ23" s="2">
        <f t="shared" si="8"/>
        <v>1</v>
      </c>
      <c r="BA23" s="2">
        <f t="shared" si="9"/>
        <v>0</v>
      </c>
      <c r="BB23" s="2">
        <f t="shared" si="10"/>
        <v>1</v>
      </c>
      <c r="BC23" s="2">
        <f t="shared" si="11"/>
        <v>0</v>
      </c>
      <c r="BD23" s="2">
        <f t="shared" si="12"/>
        <v>1</v>
      </c>
      <c r="BE23" s="2">
        <f t="shared" si="13"/>
        <v>1</v>
      </c>
      <c r="BF23" s="2">
        <f t="shared" si="14"/>
        <v>0</v>
      </c>
      <c r="BG23" s="2">
        <f t="shared" si="15"/>
        <v>1</v>
      </c>
      <c r="BH23" s="2">
        <f t="shared" si="16"/>
        <v>0</v>
      </c>
      <c r="BI23" s="2">
        <f t="shared" si="17"/>
        <v>1</v>
      </c>
      <c r="BJ23" s="2">
        <f t="shared" si="18"/>
        <v>1</v>
      </c>
      <c r="BK23" s="2">
        <f t="shared" si="19"/>
        <v>0</v>
      </c>
      <c r="BL23" s="2">
        <f t="shared" si="20"/>
        <v>0</v>
      </c>
      <c r="BN23" s="2">
        <f t="shared" si="21"/>
        <v>1</v>
      </c>
      <c r="BP23" s="2">
        <f t="shared" si="22"/>
        <v>1</v>
      </c>
      <c r="BR23" s="2">
        <f t="shared" si="23"/>
        <v>0</v>
      </c>
      <c r="BT23" s="2">
        <f t="shared" si="24"/>
        <v>0</v>
      </c>
      <c r="BV23" s="46">
        <f t="shared" si="25"/>
        <v>0</v>
      </c>
      <c r="BW23" s="2">
        <f t="shared" si="26"/>
        <v>0</v>
      </c>
    </row>
    <row r="24" spans="1:75" ht="15.75">
      <c r="A24" s="17">
        <v>16</v>
      </c>
      <c r="B24" s="32">
        <v>26</v>
      </c>
      <c r="C24" s="24" t="s">
        <v>81</v>
      </c>
      <c r="D24" s="25" t="s">
        <v>53</v>
      </c>
      <c r="E24" s="44">
        <v>0.5472222222222222</v>
      </c>
      <c r="F24" s="45">
        <v>0.60625</v>
      </c>
      <c r="G24" s="79"/>
      <c r="H24" s="121" t="s">
        <v>24</v>
      </c>
      <c r="I24" s="117" t="s">
        <v>25</v>
      </c>
      <c r="J24" s="117" t="s">
        <v>27</v>
      </c>
      <c r="K24" s="117" t="s">
        <v>26</v>
      </c>
      <c r="L24" s="117" t="s">
        <v>26</v>
      </c>
      <c r="M24" s="117" t="s">
        <v>26</v>
      </c>
      <c r="N24" s="117" t="s">
        <v>10</v>
      </c>
      <c r="O24" s="117" t="s">
        <v>10</v>
      </c>
      <c r="P24" s="117" t="s">
        <v>24</v>
      </c>
      <c r="Q24" s="117" t="s">
        <v>24</v>
      </c>
      <c r="R24" s="117" t="s">
        <v>22</v>
      </c>
      <c r="S24" s="117" t="s">
        <v>24</v>
      </c>
      <c r="T24" s="117" t="s">
        <v>24</v>
      </c>
      <c r="U24" s="117" t="s">
        <v>24</v>
      </c>
      <c r="V24" s="117" t="s">
        <v>10</v>
      </c>
      <c r="W24" s="117" t="s">
        <v>10</v>
      </c>
      <c r="X24" s="117" t="s">
        <v>24</v>
      </c>
      <c r="Y24" s="117" t="s">
        <v>10</v>
      </c>
      <c r="Z24" s="122" t="s">
        <v>10</v>
      </c>
      <c r="AA24" s="105"/>
      <c r="AB24" s="69"/>
      <c r="AC24" s="117" t="s">
        <v>28</v>
      </c>
      <c r="AD24" s="57">
        <v>18</v>
      </c>
      <c r="AE24" s="117" t="s">
        <v>28</v>
      </c>
      <c r="AF24" s="57">
        <v>14</v>
      </c>
      <c r="AG24" s="117" t="s">
        <v>10</v>
      </c>
      <c r="AH24" s="60">
        <v>17</v>
      </c>
      <c r="AI24" s="101"/>
      <c r="AJ24" s="60"/>
      <c r="AK24" s="37"/>
      <c r="AL24" s="49">
        <f>SUM(AS24:BT24)</f>
        <v>14</v>
      </c>
      <c r="AM24" s="50">
        <f>BW24</f>
        <v>0</v>
      </c>
      <c r="AN24" s="51">
        <f>SUM(AS24:BT24)-AM24</f>
        <v>14</v>
      </c>
      <c r="AO24" s="49">
        <f>AD24+AF24+AH24+AJ24</f>
        <v>49</v>
      </c>
      <c r="AP24" s="42">
        <f>IF($AC$7=$AC24,0,60)+IF($AE$7=$AE24,0,60)+IF($AG$7=$AG24,0,60)</f>
        <v>120</v>
      </c>
      <c r="AQ24" s="51">
        <f>AO24+AP24</f>
        <v>169</v>
      </c>
      <c r="AS24" s="2">
        <f t="shared" si="1"/>
        <v>1</v>
      </c>
      <c r="AT24" s="2">
        <f t="shared" si="2"/>
        <v>1</v>
      </c>
      <c r="AU24" s="2">
        <f t="shared" si="3"/>
        <v>0</v>
      </c>
      <c r="AV24" s="2">
        <f t="shared" si="4"/>
        <v>1</v>
      </c>
      <c r="AW24" s="2">
        <f t="shared" si="5"/>
        <v>1</v>
      </c>
      <c r="AX24" s="2">
        <f t="shared" si="6"/>
        <v>0</v>
      </c>
      <c r="AY24" s="2">
        <f t="shared" si="7"/>
        <v>1</v>
      </c>
      <c r="AZ24" s="2">
        <f t="shared" si="8"/>
        <v>1</v>
      </c>
      <c r="BA24" s="2">
        <f t="shared" si="9"/>
        <v>1</v>
      </c>
      <c r="BB24" s="2">
        <f t="shared" si="10"/>
        <v>0</v>
      </c>
      <c r="BC24" s="2">
        <f t="shared" si="11"/>
        <v>0</v>
      </c>
      <c r="BD24" s="2">
        <f t="shared" si="12"/>
        <v>1</v>
      </c>
      <c r="BE24" s="2">
        <f t="shared" si="13"/>
        <v>1</v>
      </c>
      <c r="BF24" s="2">
        <f t="shared" si="14"/>
        <v>1</v>
      </c>
      <c r="BG24" s="2">
        <f t="shared" si="15"/>
        <v>1</v>
      </c>
      <c r="BH24" s="2">
        <f t="shared" si="16"/>
        <v>0</v>
      </c>
      <c r="BI24" s="2">
        <f t="shared" si="17"/>
        <v>1</v>
      </c>
      <c r="BJ24" s="2">
        <f t="shared" si="18"/>
        <v>0</v>
      </c>
      <c r="BK24" s="2">
        <f t="shared" si="19"/>
        <v>1</v>
      </c>
      <c r="BL24" s="2">
        <f t="shared" si="20"/>
        <v>0</v>
      </c>
      <c r="BN24" s="2">
        <f t="shared" si="21"/>
        <v>0</v>
      </c>
      <c r="BP24" s="2">
        <f t="shared" si="22"/>
        <v>1</v>
      </c>
      <c r="BR24" s="2">
        <f t="shared" si="23"/>
        <v>0</v>
      </c>
      <c r="BT24" s="2">
        <f t="shared" si="24"/>
        <v>0</v>
      </c>
      <c r="BV24" s="46">
        <f t="shared" si="25"/>
        <v>0</v>
      </c>
      <c r="BW24" s="2">
        <f t="shared" si="26"/>
        <v>0</v>
      </c>
    </row>
    <row r="25" spans="1:75" ht="15.75">
      <c r="A25" s="17">
        <v>17</v>
      </c>
      <c r="B25" s="32">
        <v>6</v>
      </c>
      <c r="C25" s="24" t="s">
        <v>31</v>
      </c>
      <c r="D25" s="25" t="s">
        <v>56</v>
      </c>
      <c r="E25" s="44">
        <v>0.5625</v>
      </c>
      <c r="F25" s="45">
        <v>0.6340277777777777</v>
      </c>
      <c r="G25" s="79"/>
      <c r="H25" s="121" t="s">
        <v>24</v>
      </c>
      <c r="I25" s="117" t="s">
        <v>25</v>
      </c>
      <c r="J25" s="117" t="s">
        <v>27</v>
      </c>
      <c r="K25" s="117" t="s">
        <v>28</v>
      </c>
      <c r="L25" s="117" t="s">
        <v>25</v>
      </c>
      <c r="M25" s="117" t="s">
        <v>27</v>
      </c>
      <c r="N25" s="117" t="s">
        <v>10</v>
      </c>
      <c r="O25" s="117" t="s">
        <v>10</v>
      </c>
      <c r="P25" s="117" t="s">
        <v>24</v>
      </c>
      <c r="Q25" s="117" t="s">
        <v>27</v>
      </c>
      <c r="R25" s="117" t="s">
        <v>24</v>
      </c>
      <c r="S25" s="117" t="s">
        <v>24</v>
      </c>
      <c r="T25" s="117" t="s">
        <v>26</v>
      </c>
      <c r="U25" s="117" t="s">
        <v>24</v>
      </c>
      <c r="V25" s="117" t="s">
        <v>10</v>
      </c>
      <c r="W25" s="117" t="s">
        <v>26</v>
      </c>
      <c r="X25" s="117" t="s">
        <v>24</v>
      </c>
      <c r="Y25" s="117" t="s">
        <v>24</v>
      </c>
      <c r="Z25" s="122" t="s">
        <v>26</v>
      </c>
      <c r="AA25" s="105"/>
      <c r="AB25" s="69"/>
      <c r="AC25" s="117" t="s">
        <v>25</v>
      </c>
      <c r="AD25" s="57">
        <v>34</v>
      </c>
      <c r="AE25" s="117" t="s">
        <v>25</v>
      </c>
      <c r="AF25" s="57">
        <v>48</v>
      </c>
      <c r="AG25" s="117" t="s">
        <v>24</v>
      </c>
      <c r="AH25" s="60">
        <v>18</v>
      </c>
      <c r="AI25" s="101"/>
      <c r="AJ25" s="60"/>
      <c r="AK25" s="37"/>
      <c r="AL25" s="49">
        <f>SUM(AS25:BT25)</f>
        <v>14</v>
      </c>
      <c r="AM25" s="50">
        <f>BW25</f>
        <v>0</v>
      </c>
      <c r="AN25" s="51">
        <f>SUM(AS25:BT25)-AM25</f>
        <v>14</v>
      </c>
      <c r="AO25" s="49">
        <f>AD25+AF25+AH25+AJ25</f>
        <v>100</v>
      </c>
      <c r="AP25" s="42">
        <f>IF($AC$7=$AC25,0,60)+IF($AE$7=$AE25,0,60)+IF($AG$7=$AG25,0,60)</f>
        <v>120</v>
      </c>
      <c r="AQ25" s="51">
        <f>AO25+AP25</f>
        <v>220</v>
      </c>
      <c r="AS25" s="2">
        <f t="shared" si="1"/>
        <v>1</v>
      </c>
      <c r="AT25" s="2">
        <f t="shared" si="2"/>
        <v>1</v>
      </c>
      <c r="AU25" s="2">
        <f t="shared" si="3"/>
        <v>0</v>
      </c>
      <c r="AV25" s="2">
        <f t="shared" si="4"/>
        <v>0</v>
      </c>
      <c r="AW25" s="2">
        <f t="shared" si="5"/>
        <v>0</v>
      </c>
      <c r="AX25" s="2">
        <f t="shared" si="6"/>
        <v>1</v>
      </c>
      <c r="AY25" s="2">
        <f t="shared" si="7"/>
        <v>1</v>
      </c>
      <c r="AZ25" s="2">
        <f t="shared" si="8"/>
        <v>1</v>
      </c>
      <c r="BA25" s="2">
        <f t="shared" si="9"/>
        <v>1</v>
      </c>
      <c r="BB25" s="2">
        <f t="shared" si="10"/>
        <v>0</v>
      </c>
      <c r="BC25" s="2">
        <f t="shared" si="11"/>
        <v>1</v>
      </c>
      <c r="BD25" s="2">
        <f t="shared" si="12"/>
        <v>1</v>
      </c>
      <c r="BE25" s="2">
        <f t="shared" si="13"/>
        <v>0</v>
      </c>
      <c r="BF25" s="2">
        <f t="shared" si="14"/>
        <v>1</v>
      </c>
      <c r="BG25" s="2">
        <f t="shared" si="15"/>
        <v>1</v>
      </c>
      <c r="BH25" s="2">
        <f t="shared" si="16"/>
        <v>1</v>
      </c>
      <c r="BI25" s="2">
        <f t="shared" si="17"/>
        <v>1</v>
      </c>
      <c r="BJ25" s="2">
        <f t="shared" si="18"/>
        <v>1</v>
      </c>
      <c r="BK25" s="2">
        <f t="shared" si="19"/>
        <v>0</v>
      </c>
      <c r="BL25" s="2">
        <f t="shared" si="20"/>
        <v>0</v>
      </c>
      <c r="BN25" s="2">
        <f t="shared" si="21"/>
        <v>1</v>
      </c>
      <c r="BP25" s="2">
        <f t="shared" si="22"/>
        <v>0</v>
      </c>
      <c r="BR25" s="2">
        <f t="shared" si="23"/>
        <v>0</v>
      </c>
      <c r="BT25" s="2">
        <f t="shared" si="24"/>
        <v>0</v>
      </c>
      <c r="BV25" s="46">
        <f t="shared" si="25"/>
        <v>0</v>
      </c>
      <c r="BW25" s="2">
        <f t="shared" si="26"/>
        <v>0</v>
      </c>
    </row>
    <row r="26" spans="1:75" ht="15.75">
      <c r="A26" s="17">
        <v>18</v>
      </c>
      <c r="B26" s="32">
        <v>4</v>
      </c>
      <c r="C26" s="24" t="s">
        <v>30</v>
      </c>
      <c r="D26" s="25" t="s">
        <v>54</v>
      </c>
      <c r="E26" s="44">
        <v>0.5715277777777777</v>
      </c>
      <c r="F26" s="45">
        <v>0.6041666666666666</v>
      </c>
      <c r="G26" s="79"/>
      <c r="H26" s="121" t="s">
        <v>24</v>
      </c>
      <c r="I26" s="117" t="s">
        <v>25</v>
      </c>
      <c r="J26" s="117" t="s">
        <v>27</v>
      </c>
      <c r="K26" s="117" t="s">
        <v>28</v>
      </c>
      <c r="L26" s="117" t="s">
        <v>25</v>
      </c>
      <c r="M26" s="117" t="s">
        <v>27</v>
      </c>
      <c r="N26" s="117" t="s">
        <v>26</v>
      </c>
      <c r="O26" s="117" t="s">
        <v>10</v>
      </c>
      <c r="P26" s="117" t="s">
        <v>24</v>
      </c>
      <c r="Q26" s="117" t="s">
        <v>26</v>
      </c>
      <c r="R26" s="117" t="s">
        <v>27</v>
      </c>
      <c r="S26" s="117" t="s">
        <v>24</v>
      </c>
      <c r="T26" s="117" t="s">
        <v>24</v>
      </c>
      <c r="U26" s="117" t="s">
        <v>24</v>
      </c>
      <c r="V26" s="117" t="s">
        <v>10</v>
      </c>
      <c r="W26" s="117" t="s">
        <v>10</v>
      </c>
      <c r="X26" s="117" t="s">
        <v>24</v>
      </c>
      <c r="Y26" s="117" t="s">
        <v>27</v>
      </c>
      <c r="Z26" s="122" t="s">
        <v>26</v>
      </c>
      <c r="AA26" s="105"/>
      <c r="AB26" s="69"/>
      <c r="AC26" s="117" t="s">
        <v>25</v>
      </c>
      <c r="AD26" s="57">
        <v>6</v>
      </c>
      <c r="AE26" s="117" t="s">
        <v>28</v>
      </c>
      <c r="AF26" s="57">
        <v>4</v>
      </c>
      <c r="AG26" s="117" t="s">
        <v>10</v>
      </c>
      <c r="AH26" s="60">
        <v>4</v>
      </c>
      <c r="AI26" s="101"/>
      <c r="AJ26" s="60"/>
      <c r="AK26" s="37"/>
      <c r="AL26" s="49">
        <f>SUM(AS26:BT26)</f>
        <v>13</v>
      </c>
      <c r="AM26" s="50">
        <f>BW26</f>
        <v>0</v>
      </c>
      <c r="AN26" s="51">
        <f>SUM(AS26:BT26)-AM26</f>
        <v>13</v>
      </c>
      <c r="AO26" s="49">
        <f>AD26+AF26+AH26+AJ26</f>
        <v>14</v>
      </c>
      <c r="AP26" s="42">
        <f>IF($AC$7=$AC26,0,60)+IF($AE$7=$AE26,0,60)+IF($AG$7=$AG26,0,60)</f>
        <v>60</v>
      </c>
      <c r="AQ26" s="51">
        <f>AO26+AP26</f>
        <v>74</v>
      </c>
      <c r="AS26" s="2">
        <f t="shared" si="1"/>
        <v>1</v>
      </c>
      <c r="AT26" s="2">
        <f t="shared" si="2"/>
        <v>1</v>
      </c>
      <c r="AU26" s="2">
        <f t="shared" si="3"/>
        <v>0</v>
      </c>
      <c r="AV26" s="2">
        <f t="shared" si="4"/>
        <v>0</v>
      </c>
      <c r="AW26" s="2">
        <f t="shared" si="5"/>
        <v>0</v>
      </c>
      <c r="AX26" s="2">
        <f t="shared" si="6"/>
        <v>1</v>
      </c>
      <c r="AY26" s="2">
        <f t="shared" si="7"/>
        <v>0</v>
      </c>
      <c r="AZ26" s="2">
        <f t="shared" si="8"/>
        <v>1</v>
      </c>
      <c r="BA26" s="2">
        <f t="shared" si="9"/>
        <v>1</v>
      </c>
      <c r="BB26" s="2">
        <f t="shared" si="10"/>
        <v>1</v>
      </c>
      <c r="BC26" s="2">
        <f t="shared" si="11"/>
        <v>0</v>
      </c>
      <c r="BD26" s="2">
        <f t="shared" si="12"/>
        <v>1</v>
      </c>
      <c r="BE26" s="2">
        <f t="shared" si="13"/>
        <v>1</v>
      </c>
      <c r="BF26" s="2">
        <f t="shared" si="14"/>
        <v>1</v>
      </c>
      <c r="BG26" s="2">
        <f t="shared" si="15"/>
        <v>1</v>
      </c>
      <c r="BH26" s="2">
        <f t="shared" si="16"/>
        <v>0</v>
      </c>
      <c r="BI26" s="2">
        <f t="shared" si="17"/>
        <v>1</v>
      </c>
      <c r="BJ26" s="2">
        <f t="shared" si="18"/>
        <v>0</v>
      </c>
      <c r="BK26" s="2">
        <f t="shared" si="19"/>
        <v>0</v>
      </c>
      <c r="BL26" s="2">
        <f t="shared" si="20"/>
        <v>0</v>
      </c>
      <c r="BN26" s="2">
        <f t="shared" si="21"/>
        <v>1</v>
      </c>
      <c r="BP26" s="2">
        <f t="shared" si="22"/>
        <v>1</v>
      </c>
      <c r="BR26" s="2">
        <f t="shared" si="23"/>
        <v>0</v>
      </c>
      <c r="BT26" s="2">
        <f t="shared" si="24"/>
        <v>0</v>
      </c>
      <c r="BV26" s="46">
        <f t="shared" si="25"/>
        <v>0</v>
      </c>
      <c r="BW26" s="2">
        <f t="shared" si="26"/>
        <v>0</v>
      </c>
    </row>
    <row r="27" spans="1:75" ht="15.75">
      <c r="A27" s="17">
        <v>19</v>
      </c>
      <c r="B27" s="32">
        <v>10</v>
      </c>
      <c r="C27" s="84" t="s">
        <v>35</v>
      </c>
      <c r="D27" s="85" t="s">
        <v>57</v>
      </c>
      <c r="E27" s="44">
        <v>0.575</v>
      </c>
      <c r="F27" s="45">
        <v>0.6458333333333334</v>
      </c>
      <c r="G27" s="79"/>
      <c r="H27" s="121" t="s">
        <v>24</v>
      </c>
      <c r="I27" s="117" t="s">
        <v>25</v>
      </c>
      <c r="J27" s="117" t="s">
        <v>27</v>
      </c>
      <c r="K27" s="117" t="s">
        <v>26</v>
      </c>
      <c r="L27" s="117" t="s">
        <v>26</v>
      </c>
      <c r="M27" s="117" t="s">
        <v>27</v>
      </c>
      <c r="N27" s="117" t="s">
        <v>10</v>
      </c>
      <c r="O27" s="117" t="s">
        <v>24</v>
      </c>
      <c r="P27" s="117" t="s">
        <v>26</v>
      </c>
      <c r="Q27" s="117" t="s">
        <v>27</v>
      </c>
      <c r="R27" s="117" t="s">
        <v>27</v>
      </c>
      <c r="S27" s="117" t="s">
        <v>24</v>
      </c>
      <c r="T27" s="117" t="s">
        <v>26</v>
      </c>
      <c r="U27" s="117" t="s">
        <v>24</v>
      </c>
      <c r="V27" s="117" t="s">
        <v>26</v>
      </c>
      <c r="W27" s="117" t="s">
        <v>26</v>
      </c>
      <c r="X27" s="117" t="s">
        <v>24</v>
      </c>
      <c r="Y27" s="117" t="s">
        <v>24</v>
      </c>
      <c r="Z27" s="122" t="s">
        <v>26</v>
      </c>
      <c r="AA27" s="105"/>
      <c r="AB27" s="69"/>
      <c r="AC27" s="117" t="s">
        <v>25</v>
      </c>
      <c r="AD27" s="57">
        <v>16</v>
      </c>
      <c r="AE27" s="117" t="s">
        <v>28</v>
      </c>
      <c r="AF27" s="57">
        <v>19</v>
      </c>
      <c r="AG27" s="117" t="s">
        <v>24</v>
      </c>
      <c r="AH27" s="60">
        <v>33</v>
      </c>
      <c r="AI27" s="101"/>
      <c r="AJ27" s="60"/>
      <c r="AK27" s="36"/>
      <c r="AL27" s="49">
        <f>SUM(AS27:BT27)</f>
        <v>13</v>
      </c>
      <c r="AM27" s="50">
        <f>BW27</f>
        <v>0</v>
      </c>
      <c r="AN27" s="51">
        <f>SUM(AS27:BT27)-AM27</f>
        <v>13</v>
      </c>
      <c r="AO27" s="49">
        <f>AD27+AF27+AH27+AJ27</f>
        <v>68</v>
      </c>
      <c r="AP27" s="42">
        <f>IF($AC$7=$AC27,0,60)+IF($AE$7=$AE27,0,60)+IF($AG$7=$AG27,0,60)</f>
        <v>60</v>
      </c>
      <c r="AQ27" s="51">
        <f>AO27+AP27</f>
        <v>128</v>
      </c>
      <c r="AS27" s="2">
        <f t="shared" si="1"/>
        <v>1</v>
      </c>
      <c r="AT27" s="2">
        <f t="shared" si="2"/>
        <v>1</v>
      </c>
      <c r="AU27" s="2">
        <f t="shared" si="3"/>
        <v>0</v>
      </c>
      <c r="AV27" s="2">
        <f t="shared" si="4"/>
        <v>1</v>
      </c>
      <c r="AW27" s="2">
        <f t="shared" si="5"/>
        <v>1</v>
      </c>
      <c r="AX27" s="2">
        <f t="shared" si="6"/>
        <v>1</v>
      </c>
      <c r="AY27" s="2">
        <f t="shared" si="7"/>
        <v>1</v>
      </c>
      <c r="AZ27" s="2">
        <f t="shared" si="8"/>
        <v>0</v>
      </c>
      <c r="BA27" s="2">
        <f t="shared" si="9"/>
        <v>0</v>
      </c>
      <c r="BB27" s="2">
        <f t="shared" si="10"/>
        <v>0</v>
      </c>
      <c r="BC27" s="2">
        <f t="shared" si="11"/>
        <v>0</v>
      </c>
      <c r="BD27" s="2">
        <f t="shared" si="12"/>
        <v>1</v>
      </c>
      <c r="BE27" s="2">
        <f t="shared" si="13"/>
        <v>0</v>
      </c>
      <c r="BF27" s="2">
        <f t="shared" si="14"/>
        <v>1</v>
      </c>
      <c r="BG27" s="2">
        <f t="shared" si="15"/>
        <v>0</v>
      </c>
      <c r="BH27" s="2">
        <f t="shared" si="16"/>
        <v>1</v>
      </c>
      <c r="BI27" s="2">
        <f t="shared" si="17"/>
        <v>1</v>
      </c>
      <c r="BJ27" s="2">
        <f t="shared" si="18"/>
        <v>1</v>
      </c>
      <c r="BK27" s="2">
        <f t="shared" si="19"/>
        <v>0</v>
      </c>
      <c r="BL27" s="2">
        <f t="shared" si="20"/>
        <v>0</v>
      </c>
      <c r="BN27" s="2">
        <f t="shared" si="21"/>
        <v>1</v>
      </c>
      <c r="BP27" s="2">
        <f t="shared" si="22"/>
        <v>1</v>
      </c>
      <c r="BR27" s="2">
        <f t="shared" si="23"/>
        <v>0</v>
      </c>
      <c r="BT27" s="2">
        <f t="shared" si="24"/>
        <v>0</v>
      </c>
      <c r="BV27" s="46">
        <f t="shared" si="25"/>
        <v>0</v>
      </c>
      <c r="BW27" s="2">
        <f t="shared" si="26"/>
        <v>0</v>
      </c>
    </row>
    <row r="28" spans="1:75" ht="15.75">
      <c r="A28" s="17">
        <v>20</v>
      </c>
      <c r="B28" s="32">
        <v>23</v>
      </c>
      <c r="C28" s="24" t="s">
        <v>48</v>
      </c>
      <c r="D28" s="25" t="s">
        <v>57</v>
      </c>
      <c r="E28" s="44">
        <v>0.5840277777777778</v>
      </c>
      <c r="F28" s="45">
        <v>0.64375</v>
      </c>
      <c r="G28" s="79"/>
      <c r="H28" s="121" t="s">
        <v>24</v>
      </c>
      <c r="I28" s="117" t="s">
        <v>25</v>
      </c>
      <c r="J28" s="117" t="s">
        <v>27</v>
      </c>
      <c r="K28" s="117" t="s">
        <v>26</v>
      </c>
      <c r="L28" s="117" t="s">
        <v>26</v>
      </c>
      <c r="M28" s="117" t="s">
        <v>27</v>
      </c>
      <c r="N28" s="117" t="s">
        <v>10</v>
      </c>
      <c r="O28" s="117" t="s">
        <v>24</v>
      </c>
      <c r="P28" s="117" t="s">
        <v>24</v>
      </c>
      <c r="Q28" s="117" t="s">
        <v>27</v>
      </c>
      <c r="R28" s="117" t="s">
        <v>10</v>
      </c>
      <c r="S28" s="117" t="s">
        <v>24</v>
      </c>
      <c r="T28" s="117" t="s">
        <v>26</v>
      </c>
      <c r="U28" s="117" t="s">
        <v>24</v>
      </c>
      <c r="V28" s="117" t="s">
        <v>26</v>
      </c>
      <c r="W28" s="117" t="s">
        <v>26</v>
      </c>
      <c r="X28" s="117" t="s">
        <v>24</v>
      </c>
      <c r="Y28" s="117" t="s">
        <v>24</v>
      </c>
      <c r="Z28" s="122" t="s">
        <v>26</v>
      </c>
      <c r="AA28" s="105"/>
      <c r="AB28" s="69"/>
      <c r="AC28" s="117" t="s">
        <v>28</v>
      </c>
      <c r="AD28" s="57">
        <v>10</v>
      </c>
      <c r="AE28" s="117" t="s">
        <v>28</v>
      </c>
      <c r="AF28" s="57">
        <v>21</v>
      </c>
      <c r="AG28" s="117" t="s">
        <v>24</v>
      </c>
      <c r="AH28" s="60">
        <v>21</v>
      </c>
      <c r="AI28" s="101"/>
      <c r="AJ28" s="60"/>
      <c r="AK28" s="37"/>
      <c r="AL28" s="49">
        <f>SUM(AS28:BT28)</f>
        <v>13</v>
      </c>
      <c r="AM28" s="50">
        <f>BW28</f>
        <v>0</v>
      </c>
      <c r="AN28" s="51">
        <f>SUM(AS28:BT28)-AM28</f>
        <v>13</v>
      </c>
      <c r="AO28" s="49">
        <f>AD28+AF28+AH28+AJ28</f>
        <v>52</v>
      </c>
      <c r="AP28" s="42">
        <f>IF($AC$7=$AC28,0,60)+IF($AE$7=$AE28,0,60)+IF($AG$7=$AG28,0,60)</f>
        <v>120</v>
      </c>
      <c r="AQ28" s="51">
        <f>AO28+AP28</f>
        <v>172</v>
      </c>
      <c r="AS28" s="2">
        <f t="shared" si="1"/>
        <v>1</v>
      </c>
      <c r="AT28" s="2">
        <f t="shared" si="2"/>
        <v>1</v>
      </c>
      <c r="AU28" s="2">
        <f t="shared" si="3"/>
        <v>0</v>
      </c>
      <c r="AV28" s="2">
        <f t="shared" si="4"/>
        <v>1</v>
      </c>
      <c r="AW28" s="2">
        <f t="shared" si="5"/>
        <v>1</v>
      </c>
      <c r="AX28" s="2">
        <f t="shared" si="6"/>
        <v>1</v>
      </c>
      <c r="AY28" s="2">
        <f t="shared" si="7"/>
        <v>1</v>
      </c>
      <c r="AZ28" s="2">
        <f t="shared" si="8"/>
        <v>0</v>
      </c>
      <c r="BA28" s="2">
        <f t="shared" si="9"/>
        <v>1</v>
      </c>
      <c r="BB28" s="2">
        <f t="shared" si="10"/>
        <v>0</v>
      </c>
      <c r="BC28" s="2">
        <f t="shared" si="11"/>
        <v>0</v>
      </c>
      <c r="BD28" s="2">
        <f t="shared" si="12"/>
        <v>1</v>
      </c>
      <c r="BE28" s="2">
        <f t="shared" si="13"/>
        <v>0</v>
      </c>
      <c r="BF28" s="2">
        <f t="shared" si="14"/>
        <v>1</v>
      </c>
      <c r="BG28" s="2">
        <f t="shared" si="15"/>
        <v>0</v>
      </c>
      <c r="BH28" s="2">
        <f t="shared" si="16"/>
        <v>1</v>
      </c>
      <c r="BI28" s="2">
        <f t="shared" si="17"/>
        <v>1</v>
      </c>
      <c r="BJ28" s="2">
        <f t="shared" si="18"/>
        <v>1</v>
      </c>
      <c r="BK28" s="2">
        <f t="shared" si="19"/>
        <v>0</v>
      </c>
      <c r="BL28" s="2">
        <f t="shared" si="20"/>
        <v>0</v>
      </c>
      <c r="BN28" s="2">
        <f t="shared" si="21"/>
        <v>0</v>
      </c>
      <c r="BP28" s="2">
        <f t="shared" si="22"/>
        <v>1</v>
      </c>
      <c r="BR28" s="2">
        <f t="shared" si="23"/>
        <v>0</v>
      </c>
      <c r="BT28" s="2">
        <f t="shared" si="24"/>
        <v>0</v>
      </c>
      <c r="BV28" s="46">
        <f t="shared" si="25"/>
        <v>0</v>
      </c>
      <c r="BW28" s="2">
        <f t="shared" si="26"/>
        <v>0</v>
      </c>
    </row>
    <row r="29" spans="1:75" ht="15.75">
      <c r="A29" s="17">
        <v>21</v>
      </c>
      <c r="B29" s="32">
        <v>5</v>
      </c>
      <c r="C29" s="24" t="s">
        <v>70</v>
      </c>
      <c r="D29" s="25" t="s">
        <v>55</v>
      </c>
      <c r="E29" s="44">
        <v>0.55</v>
      </c>
      <c r="F29" s="45">
        <v>0.6069444444444444</v>
      </c>
      <c r="G29" s="79"/>
      <c r="H29" s="121" t="s">
        <v>10</v>
      </c>
      <c r="I29" s="117" t="s">
        <v>25</v>
      </c>
      <c r="J29" s="117" t="s">
        <v>26</v>
      </c>
      <c r="K29" s="117" t="s">
        <v>26</v>
      </c>
      <c r="L29" s="117" t="s">
        <v>26</v>
      </c>
      <c r="M29" s="117" t="s">
        <v>27</v>
      </c>
      <c r="N29" s="117" t="s">
        <v>10</v>
      </c>
      <c r="O29" s="117" t="s">
        <v>10</v>
      </c>
      <c r="P29" s="117" t="s">
        <v>24</v>
      </c>
      <c r="Q29" s="117" t="s">
        <v>26</v>
      </c>
      <c r="R29" s="117" t="s">
        <v>24</v>
      </c>
      <c r="S29" s="117" t="s">
        <v>24</v>
      </c>
      <c r="T29" s="117" t="s">
        <v>24</v>
      </c>
      <c r="U29" s="117" t="s">
        <v>27</v>
      </c>
      <c r="V29" s="117" t="s">
        <v>10</v>
      </c>
      <c r="W29" s="117" t="s">
        <v>10</v>
      </c>
      <c r="X29" s="117" t="s">
        <v>27</v>
      </c>
      <c r="Y29" s="117" t="s">
        <v>27</v>
      </c>
      <c r="Z29" s="122" t="s">
        <v>24</v>
      </c>
      <c r="AA29" s="105"/>
      <c r="AB29" s="69"/>
      <c r="AC29" s="117" t="s">
        <v>28</v>
      </c>
      <c r="AD29" s="57">
        <v>30</v>
      </c>
      <c r="AE29" s="117" t="s">
        <v>28</v>
      </c>
      <c r="AF29" s="57">
        <v>30</v>
      </c>
      <c r="AG29" s="117" t="s">
        <v>10</v>
      </c>
      <c r="AH29" s="60">
        <v>19</v>
      </c>
      <c r="AI29" s="101"/>
      <c r="AJ29" s="60"/>
      <c r="AK29" s="37"/>
      <c r="AL29" s="49">
        <f>SUM(AS29:BT29)</f>
        <v>13</v>
      </c>
      <c r="AM29" s="50">
        <f>BW29</f>
        <v>0</v>
      </c>
      <c r="AN29" s="51">
        <f>SUM(AS29:BT29)-AM29</f>
        <v>13</v>
      </c>
      <c r="AO29" s="49">
        <f>AD29+AF29+AH29+AJ29</f>
        <v>79</v>
      </c>
      <c r="AP29" s="42">
        <f>IF($AC$7=$AC29,0,60)+IF($AE$7=$AE29,0,60)+IF($AG$7=$AG29,0,60)</f>
        <v>120</v>
      </c>
      <c r="AQ29" s="51">
        <f>AO29+AP29</f>
        <v>199</v>
      </c>
      <c r="AS29" s="2">
        <f t="shared" si="1"/>
        <v>0</v>
      </c>
      <c r="AT29" s="2">
        <f t="shared" si="2"/>
        <v>1</v>
      </c>
      <c r="AU29" s="2">
        <f t="shared" si="3"/>
        <v>0</v>
      </c>
      <c r="AV29" s="2">
        <f t="shared" si="4"/>
        <v>1</v>
      </c>
      <c r="AW29" s="2">
        <f t="shared" si="5"/>
        <v>1</v>
      </c>
      <c r="AX29" s="2">
        <f t="shared" si="6"/>
        <v>1</v>
      </c>
      <c r="AY29" s="2">
        <f t="shared" si="7"/>
        <v>1</v>
      </c>
      <c r="AZ29" s="2">
        <f t="shared" si="8"/>
        <v>1</v>
      </c>
      <c r="BA29" s="2">
        <f t="shared" si="9"/>
        <v>1</v>
      </c>
      <c r="BB29" s="2">
        <f t="shared" si="10"/>
        <v>1</v>
      </c>
      <c r="BC29" s="2">
        <f t="shared" si="11"/>
        <v>1</v>
      </c>
      <c r="BD29" s="2">
        <f t="shared" si="12"/>
        <v>1</v>
      </c>
      <c r="BE29" s="2">
        <f t="shared" si="13"/>
        <v>1</v>
      </c>
      <c r="BF29" s="2">
        <f t="shared" si="14"/>
        <v>0</v>
      </c>
      <c r="BG29" s="2">
        <f t="shared" si="15"/>
        <v>1</v>
      </c>
      <c r="BH29" s="2">
        <f t="shared" si="16"/>
        <v>0</v>
      </c>
      <c r="BI29" s="2">
        <f t="shared" si="17"/>
        <v>0</v>
      </c>
      <c r="BJ29" s="2">
        <f t="shared" si="18"/>
        <v>0</v>
      </c>
      <c r="BK29" s="2">
        <f t="shared" si="19"/>
        <v>0</v>
      </c>
      <c r="BL29" s="2">
        <f t="shared" si="20"/>
        <v>0</v>
      </c>
      <c r="BN29" s="2">
        <f t="shared" si="21"/>
        <v>0</v>
      </c>
      <c r="BP29" s="2">
        <f t="shared" si="22"/>
        <v>1</v>
      </c>
      <c r="BR29" s="2">
        <f t="shared" si="23"/>
        <v>0</v>
      </c>
      <c r="BT29" s="2">
        <f t="shared" si="24"/>
        <v>0</v>
      </c>
      <c r="BV29" s="46">
        <f t="shared" si="25"/>
        <v>0</v>
      </c>
      <c r="BW29" s="2">
        <f t="shared" si="26"/>
        <v>0</v>
      </c>
    </row>
    <row r="30" spans="1:75" ht="15.75">
      <c r="A30" s="17">
        <v>22</v>
      </c>
      <c r="B30" s="32">
        <v>16</v>
      </c>
      <c r="C30" s="24" t="s">
        <v>41</v>
      </c>
      <c r="D30" s="25" t="s">
        <v>64</v>
      </c>
      <c r="E30" s="44">
        <v>0.56875</v>
      </c>
      <c r="F30" s="45">
        <v>0.6263888888888889</v>
      </c>
      <c r="G30" s="79"/>
      <c r="H30" s="121" t="s">
        <v>27</v>
      </c>
      <c r="I30" s="117" t="s">
        <v>25</v>
      </c>
      <c r="J30" s="117" t="s">
        <v>27</v>
      </c>
      <c r="K30" s="117" t="s">
        <v>28</v>
      </c>
      <c r="L30" s="117" t="s">
        <v>25</v>
      </c>
      <c r="M30" s="117" t="s">
        <v>27</v>
      </c>
      <c r="N30" s="117" t="s">
        <v>10</v>
      </c>
      <c r="O30" s="117" t="s">
        <v>26</v>
      </c>
      <c r="P30" s="117" t="s">
        <v>24</v>
      </c>
      <c r="Q30" s="117" t="s">
        <v>26</v>
      </c>
      <c r="R30" s="117" t="s">
        <v>27</v>
      </c>
      <c r="S30" s="117" t="s">
        <v>26</v>
      </c>
      <c r="T30" s="117" t="s">
        <v>24</v>
      </c>
      <c r="U30" s="117" t="s">
        <v>24</v>
      </c>
      <c r="V30" s="117" t="s">
        <v>10</v>
      </c>
      <c r="W30" s="117" t="s">
        <v>26</v>
      </c>
      <c r="X30" s="117" t="s">
        <v>26</v>
      </c>
      <c r="Y30" s="117" t="s">
        <v>24</v>
      </c>
      <c r="Z30" s="122" t="s">
        <v>10</v>
      </c>
      <c r="AA30" s="105"/>
      <c r="AB30" s="69"/>
      <c r="AC30" s="117" t="s">
        <v>25</v>
      </c>
      <c r="AD30" s="57">
        <v>19</v>
      </c>
      <c r="AE30" s="117" t="s">
        <v>10</v>
      </c>
      <c r="AF30" s="57">
        <v>8</v>
      </c>
      <c r="AG30" s="117" t="s">
        <v>24</v>
      </c>
      <c r="AH30" s="60">
        <v>24</v>
      </c>
      <c r="AI30" s="101"/>
      <c r="AJ30" s="60"/>
      <c r="AK30" s="36"/>
      <c r="AL30" s="49">
        <f>SUM(AS30:BT30)</f>
        <v>12</v>
      </c>
      <c r="AM30" s="50">
        <f>BW30</f>
        <v>0</v>
      </c>
      <c r="AN30" s="51">
        <f>SUM(AS30:BT30)-AM30</f>
        <v>12</v>
      </c>
      <c r="AO30" s="49">
        <f>AD30+AF30+AH30+AJ30</f>
        <v>51</v>
      </c>
      <c r="AP30" s="42">
        <f>IF($AC$7=$AC30,0,60)+IF($AE$7=$AE30,0,60)+IF($AG$7=$AG30,0,60)</f>
        <v>120</v>
      </c>
      <c r="AQ30" s="51">
        <f>AO30+AP30</f>
        <v>171</v>
      </c>
      <c r="AS30" s="2">
        <f t="shared" si="1"/>
        <v>0</v>
      </c>
      <c r="AT30" s="2">
        <f t="shared" si="2"/>
        <v>1</v>
      </c>
      <c r="AU30" s="2">
        <f t="shared" si="3"/>
        <v>0</v>
      </c>
      <c r="AV30" s="2">
        <f t="shared" si="4"/>
        <v>0</v>
      </c>
      <c r="AW30" s="2">
        <f t="shared" si="5"/>
        <v>0</v>
      </c>
      <c r="AX30" s="2">
        <f t="shared" si="6"/>
        <v>1</v>
      </c>
      <c r="AY30" s="2">
        <f t="shared" si="7"/>
        <v>1</v>
      </c>
      <c r="AZ30" s="2">
        <f t="shared" si="8"/>
        <v>0</v>
      </c>
      <c r="BA30" s="2">
        <f t="shared" si="9"/>
        <v>1</v>
      </c>
      <c r="BB30" s="2">
        <f t="shared" si="10"/>
        <v>1</v>
      </c>
      <c r="BC30" s="2">
        <f t="shared" si="11"/>
        <v>0</v>
      </c>
      <c r="BD30" s="2">
        <f t="shared" si="12"/>
        <v>0</v>
      </c>
      <c r="BE30" s="2">
        <f t="shared" si="13"/>
        <v>1</v>
      </c>
      <c r="BF30" s="2">
        <f t="shared" si="14"/>
        <v>1</v>
      </c>
      <c r="BG30" s="2">
        <f t="shared" si="15"/>
        <v>1</v>
      </c>
      <c r="BH30" s="2">
        <f t="shared" si="16"/>
        <v>1</v>
      </c>
      <c r="BI30" s="2">
        <f t="shared" si="17"/>
        <v>0</v>
      </c>
      <c r="BJ30" s="2">
        <f t="shared" si="18"/>
        <v>1</v>
      </c>
      <c r="BK30" s="2">
        <f t="shared" si="19"/>
        <v>1</v>
      </c>
      <c r="BL30" s="2">
        <f t="shared" si="20"/>
        <v>0</v>
      </c>
      <c r="BN30" s="2">
        <f t="shared" si="21"/>
        <v>1</v>
      </c>
      <c r="BP30" s="2">
        <f t="shared" si="22"/>
        <v>0</v>
      </c>
      <c r="BR30" s="2">
        <f t="shared" si="23"/>
        <v>0</v>
      </c>
      <c r="BT30" s="2">
        <f t="shared" si="24"/>
        <v>0</v>
      </c>
      <c r="BV30" s="46">
        <f t="shared" si="25"/>
        <v>0</v>
      </c>
      <c r="BW30" s="2">
        <f t="shared" si="26"/>
        <v>0</v>
      </c>
    </row>
    <row r="31" spans="1:75" ht="16.5" thickBot="1">
      <c r="A31" s="17">
        <v>23</v>
      </c>
      <c r="B31" s="32">
        <v>7</v>
      </c>
      <c r="C31" s="84" t="s">
        <v>32</v>
      </c>
      <c r="D31" s="85" t="s">
        <v>57</v>
      </c>
      <c r="E31" s="72">
        <v>0.5513888888888888</v>
      </c>
      <c r="F31" s="73">
        <v>0.607638888888889</v>
      </c>
      <c r="G31" s="80"/>
      <c r="H31" s="121" t="s">
        <v>10</v>
      </c>
      <c r="I31" s="117" t="s">
        <v>25</v>
      </c>
      <c r="J31" s="117" t="s">
        <v>10</v>
      </c>
      <c r="K31" s="117" t="s">
        <v>26</v>
      </c>
      <c r="L31" s="117" t="s">
        <v>27</v>
      </c>
      <c r="M31" s="117" t="s">
        <v>27</v>
      </c>
      <c r="N31" s="117" t="s">
        <v>10</v>
      </c>
      <c r="O31" s="117" t="s">
        <v>10</v>
      </c>
      <c r="P31" s="117" t="s">
        <v>27</v>
      </c>
      <c r="Q31" s="117" t="s">
        <v>24</v>
      </c>
      <c r="R31" s="117" t="s">
        <v>27</v>
      </c>
      <c r="S31" s="117" t="s">
        <v>24</v>
      </c>
      <c r="T31" s="117" t="s">
        <v>26</v>
      </c>
      <c r="U31" s="117" t="s">
        <v>24</v>
      </c>
      <c r="V31" s="117" t="s">
        <v>26</v>
      </c>
      <c r="W31" s="117" t="s">
        <v>10</v>
      </c>
      <c r="X31" s="117" t="s">
        <v>24</v>
      </c>
      <c r="Y31" s="117" t="s">
        <v>24</v>
      </c>
      <c r="Z31" s="122" t="s">
        <v>24</v>
      </c>
      <c r="AA31" s="105"/>
      <c r="AB31" s="69"/>
      <c r="AC31" s="117" t="s">
        <v>25</v>
      </c>
      <c r="AD31" s="62">
        <v>12</v>
      </c>
      <c r="AE31" s="117" t="s">
        <v>28</v>
      </c>
      <c r="AF31" s="62">
        <v>6</v>
      </c>
      <c r="AG31" s="117" t="s">
        <v>10</v>
      </c>
      <c r="AH31" s="64">
        <v>11</v>
      </c>
      <c r="AI31" s="102"/>
      <c r="AJ31" s="64"/>
      <c r="AK31" s="37"/>
      <c r="AL31" s="49">
        <f>SUM(AS31:BT31)</f>
        <v>11</v>
      </c>
      <c r="AM31" s="50">
        <f>BW31</f>
        <v>0</v>
      </c>
      <c r="AN31" s="51">
        <f>SUM(AS31:BT31)-AM31</f>
        <v>11</v>
      </c>
      <c r="AO31" s="49">
        <f>AD31+AF31+AH31+AJ31</f>
        <v>29</v>
      </c>
      <c r="AP31" s="42">
        <f>IF($AC$7=$AC31,0,60)+IF($AE$7=$AE31,0,60)+IF($AG$7=$AG31,0,60)</f>
        <v>60</v>
      </c>
      <c r="AQ31" s="51">
        <f>AO31+AP31</f>
        <v>89</v>
      </c>
      <c r="AS31" s="2">
        <f t="shared" si="1"/>
        <v>0</v>
      </c>
      <c r="AT31" s="2">
        <f t="shared" si="2"/>
        <v>1</v>
      </c>
      <c r="AU31" s="2">
        <f t="shared" si="3"/>
        <v>0</v>
      </c>
      <c r="AV31" s="2">
        <f t="shared" si="4"/>
        <v>1</v>
      </c>
      <c r="AW31" s="2">
        <f t="shared" si="5"/>
        <v>0</v>
      </c>
      <c r="AX31" s="2">
        <f t="shared" si="6"/>
        <v>1</v>
      </c>
      <c r="AY31" s="2">
        <f t="shared" si="7"/>
        <v>1</v>
      </c>
      <c r="AZ31" s="2">
        <f t="shared" si="8"/>
        <v>1</v>
      </c>
      <c r="BA31" s="2">
        <f t="shared" si="9"/>
        <v>0</v>
      </c>
      <c r="BB31" s="2">
        <f t="shared" si="10"/>
        <v>0</v>
      </c>
      <c r="BC31" s="2">
        <f t="shared" si="11"/>
        <v>0</v>
      </c>
      <c r="BD31" s="2">
        <f t="shared" si="12"/>
        <v>1</v>
      </c>
      <c r="BE31" s="2">
        <f t="shared" si="13"/>
        <v>0</v>
      </c>
      <c r="BF31" s="2">
        <f t="shared" si="14"/>
        <v>1</v>
      </c>
      <c r="BG31" s="2">
        <f t="shared" si="15"/>
        <v>0</v>
      </c>
      <c r="BH31" s="2">
        <f t="shared" si="16"/>
        <v>0</v>
      </c>
      <c r="BI31" s="2">
        <f t="shared" si="17"/>
        <v>1</v>
      </c>
      <c r="BJ31" s="2">
        <f t="shared" si="18"/>
        <v>1</v>
      </c>
      <c r="BK31" s="2">
        <f t="shared" si="19"/>
        <v>0</v>
      </c>
      <c r="BL31" s="2">
        <f t="shared" si="20"/>
        <v>0</v>
      </c>
      <c r="BN31" s="2">
        <f t="shared" si="21"/>
        <v>1</v>
      </c>
      <c r="BP31" s="2">
        <f t="shared" si="22"/>
        <v>1</v>
      </c>
      <c r="BR31" s="2">
        <f t="shared" si="23"/>
        <v>0</v>
      </c>
      <c r="BT31" s="2">
        <f t="shared" si="24"/>
        <v>0</v>
      </c>
      <c r="BV31" s="46">
        <f t="shared" si="25"/>
        <v>0</v>
      </c>
      <c r="BW31" s="2">
        <f t="shared" si="26"/>
        <v>0</v>
      </c>
    </row>
    <row r="32" spans="1:75" ht="15.75">
      <c r="A32" s="17">
        <v>24</v>
      </c>
      <c r="B32" s="32">
        <v>8</v>
      </c>
      <c r="C32" s="84" t="s">
        <v>33</v>
      </c>
      <c r="D32" s="85" t="s">
        <v>58</v>
      </c>
      <c r="E32" s="44">
        <v>0.5638888888888889</v>
      </c>
      <c r="F32" s="45">
        <v>0.6465277777777778</v>
      </c>
      <c r="G32" s="79"/>
      <c r="H32" s="121" t="s">
        <v>24</v>
      </c>
      <c r="I32" s="117" t="s">
        <v>26</v>
      </c>
      <c r="J32" s="117" t="s">
        <v>27</v>
      </c>
      <c r="K32" s="117" t="s">
        <v>26</v>
      </c>
      <c r="L32" s="117" t="s">
        <v>25</v>
      </c>
      <c r="M32" s="117" t="s">
        <v>24</v>
      </c>
      <c r="N32" s="117" t="s">
        <v>26</v>
      </c>
      <c r="O32" s="117" t="s">
        <v>24</v>
      </c>
      <c r="P32" s="117" t="s">
        <v>26</v>
      </c>
      <c r="Q32" s="117" t="s">
        <v>24</v>
      </c>
      <c r="R32" s="117" t="s">
        <v>10</v>
      </c>
      <c r="S32" s="117" t="s">
        <v>24</v>
      </c>
      <c r="T32" s="117" t="s">
        <v>24</v>
      </c>
      <c r="U32" s="117" t="s">
        <v>27</v>
      </c>
      <c r="V32" s="117" t="s">
        <v>10</v>
      </c>
      <c r="W32" s="117" t="s">
        <v>26</v>
      </c>
      <c r="X32" s="117" t="s">
        <v>24</v>
      </c>
      <c r="Y32" s="117" t="s">
        <v>24</v>
      </c>
      <c r="Z32" s="122" t="s">
        <v>10</v>
      </c>
      <c r="AA32" s="105"/>
      <c r="AB32" s="69"/>
      <c r="AC32" s="117" t="s">
        <v>25</v>
      </c>
      <c r="AD32" s="57">
        <v>29</v>
      </c>
      <c r="AE32" s="117" t="s">
        <v>28</v>
      </c>
      <c r="AF32" s="57">
        <v>9</v>
      </c>
      <c r="AG32" s="117" t="s">
        <v>24</v>
      </c>
      <c r="AH32" s="60">
        <v>19</v>
      </c>
      <c r="AI32" s="101"/>
      <c r="AJ32" s="60"/>
      <c r="AK32" s="37"/>
      <c r="AL32" s="49">
        <f>SUM(AS32:BT32)</f>
        <v>11</v>
      </c>
      <c r="AM32" s="50">
        <f>BW32</f>
        <v>0</v>
      </c>
      <c r="AN32" s="51">
        <f>SUM(AS32:BT32)-AM32</f>
        <v>11</v>
      </c>
      <c r="AO32" s="49">
        <f>AD32+AF32+AH32+AJ32</f>
        <v>57</v>
      </c>
      <c r="AP32" s="42">
        <f>IF($AC$7=$AC32,0,60)+IF($AE$7=$AE32,0,60)+IF($AG$7=$AG32,0,60)</f>
        <v>60</v>
      </c>
      <c r="AQ32" s="51">
        <f>AO32+AP32</f>
        <v>117</v>
      </c>
      <c r="AS32" s="2">
        <f t="shared" si="1"/>
        <v>1</v>
      </c>
      <c r="AT32" s="2">
        <f t="shared" si="2"/>
        <v>0</v>
      </c>
      <c r="AU32" s="2">
        <f t="shared" si="3"/>
        <v>0</v>
      </c>
      <c r="AV32" s="2">
        <f t="shared" si="4"/>
        <v>1</v>
      </c>
      <c r="AW32" s="2">
        <f t="shared" si="5"/>
        <v>0</v>
      </c>
      <c r="AX32" s="2">
        <f t="shared" si="6"/>
        <v>0</v>
      </c>
      <c r="AY32" s="2">
        <f t="shared" si="7"/>
        <v>0</v>
      </c>
      <c r="AZ32" s="2">
        <f t="shared" si="8"/>
        <v>0</v>
      </c>
      <c r="BA32" s="2">
        <f t="shared" si="9"/>
        <v>0</v>
      </c>
      <c r="BB32" s="2">
        <f t="shared" si="10"/>
        <v>0</v>
      </c>
      <c r="BC32" s="2">
        <f t="shared" si="11"/>
        <v>0</v>
      </c>
      <c r="BD32" s="2">
        <f t="shared" si="12"/>
        <v>1</v>
      </c>
      <c r="BE32" s="2">
        <f t="shared" si="13"/>
        <v>1</v>
      </c>
      <c r="BF32" s="2">
        <f t="shared" si="14"/>
        <v>0</v>
      </c>
      <c r="BG32" s="2">
        <f t="shared" si="15"/>
        <v>1</v>
      </c>
      <c r="BH32" s="2">
        <f t="shared" si="16"/>
        <v>1</v>
      </c>
      <c r="BI32" s="2">
        <f t="shared" si="17"/>
        <v>1</v>
      </c>
      <c r="BJ32" s="2">
        <f t="shared" si="18"/>
        <v>1</v>
      </c>
      <c r="BK32" s="2">
        <f t="shared" si="19"/>
        <v>1</v>
      </c>
      <c r="BL32" s="2">
        <f t="shared" si="20"/>
        <v>0</v>
      </c>
      <c r="BN32" s="2">
        <f t="shared" si="21"/>
        <v>1</v>
      </c>
      <c r="BP32" s="2">
        <f t="shared" si="22"/>
        <v>1</v>
      </c>
      <c r="BR32" s="2">
        <f t="shared" si="23"/>
        <v>0</v>
      </c>
      <c r="BT32" s="2">
        <f t="shared" si="24"/>
        <v>0</v>
      </c>
      <c r="BV32" s="46">
        <f t="shared" si="25"/>
        <v>0</v>
      </c>
      <c r="BW32" s="2">
        <f t="shared" si="26"/>
        <v>0</v>
      </c>
    </row>
    <row r="33" spans="1:75" ht="15.75">
      <c r="A33" s="17">
        <v>26</v>
      </c>
      <c r="B33" s="32">
        <v>25</v>
      </c>
      <c r="C33" s="24" t="s">
        <v>50</v>
      </c>
      <c r="D33" s="25" t="s">
        <v>52</v>
      </c>
      <c r="E33" s="106">
        <v>0.5868055555555556</v>
      </c>
      <c r="F33" s="107">
        <v>0.6236111111111111</v>
      </c>
      <c r="G33" s="80"/>
      <c r="H33" s="121" t="s">
        <v>27</v>
      </c>
      <c r="I33" s="117" t="s">
        <v>27</v>
      </c>
      <c r="J33" s="117" t="s">
        <v>27</v>
      </c>
      <c r="K33" s="117" t="s">
        <v>28</v>
      </c>
      <c r="L33" s="117" t="s">
        <v>26</v>
      </c>
      <c r="M33" s="117" t="s">
        <v>27</v>
      </c>
      <c r="N33" s="117" t="s">
        <v>10</v>
      </c>
      <c r="O33" s="117" t="s">
        <v>24</v>
      </c>
      <c r="P33" s="117" t="s">
        <v>27</v>
      </c>
      <c r="Q33" s="117" t="s">
        <v>27</v>
      </c>
      <c r="R33" s="117" t="s">
        <v>24</v>
      </c>
      <c r="S33" s="117" t="s">
        <v>24</v>
      </c>
      <c r="T33" s="117" t="s">
        <v>24</v>
      </c>
      <c r="U33" s="117" t="s">
        <v>24</v>
      </c>
      <c r="V33" s="117" t="s">
        <v>26</v>
      </c>
      <c r="W33" s="117" t="s">
        <v>10</v>
      </c>
      <c r="X33" s="117" t="s">
        <v>27</v>
      </c>
      <c r="Y33" s="117" t="s">
        <v>24</v>
      </c>
      <c r="Z33" s="122" t="s">
        <v>24</v>
      </c>
      <c r="AA33" s="105"/>
      <c r="AB33" s="69"/>
      <c r="AC33" s="117" t="s">
        <v>27</v>
      </c>
      <c r="AD33" s="108">
        <v>18</v>
      </c>
      <c r="AE33" s="117" t="s">
        <v>28</v>
      </c>
      <c r="AF33" s="108">
        <v>9</v>
      </c>
      <c r="AG33" s="117" t="s">
        <v>24</v>
      </c>
      <c r="AH33" s="109">
        <v>20</v>
      </c>
      <c r="AI33" s="110"/>
      <c r="AJ33" s="109"/>
      <c r="AK33" s="37"/>
      <c r="AL33" s="49">
        <f>SUM(AS33:BT33)</f>
        <v>9</v>
      </c>
      <c r="AM33" s="50">
        <f>BW33</f>
        <v>0</v>
      </c>
      <c r="AN33" s="51">
        <f>SUM(AS33:BT33)-AM33</f>
        <v>9</v>
      </c>
      <c r="AO33" s="49">
        <f>AD33+AF33+AH33+AJ33</f>
        <v>47</v>
      </c>
      <c r="AP33" s="42">
        <f>IF($AC$7=$AC33,0,60)+IF($AE$7=$AE33,0,60)+IF($AG$7=$AG33,0,60)</f>
        <v>120</v>
      </c>
      <c r="AQ33" s="51">
        <f>AO33+AP33</f>
        <v>167</v>
      </c>
      <c r="AS33" s="2">
        <f t="shared" si="1"/>
        <v>0</v>
      </c>
      <c r="AT33" s="2">
        <f t="shared" si="2"/>
        <v>0</v>
      </c>
      <c r="AU33" s="2">
        <f t="shared" si="3"/>
        <v>0</v>
      </c>
      <c r="AV33" s="2">
        <f t="shared" si="4"/>
        <v>0</v>
      </c>
      <c r="AW33" s="2">
        <f t="shared" si="5"/>
        <v>1</v>
      </c>
      <c r="AX33" s="2">
        <f t="shared" si="6"/>
        <v>1</v>
      </c>
      <c r="AY33" s="2">
        <f t="shared" si="7"/>
        <v>1</v>
      </c>
      <c r="AZ33" s="2">
        <f t="shared" si="8"/>
        <v>0</v>
      </c>
      <c r="BA33" s="2">
        <f t="shared" si="9"/>
        <v>0</v>
      </c>
      <c r="BB33" s="2">
        <f t="shared" si="10"/>
        <v>0</v>
      </c>
      <c r="BC33" s="2">
        <f t="shared" si="11"/>
        <v>1</v>
      </c>
      <c r="BD33" s="2">
        <f t="shared" si="12"/>
        <v>1</v>
      </c>
      <c r="BE33" s="2">
        <f t="shared" si="13"/>
        <v>1</v>
      </c>
      <c r="BF33" s="2">
        <f t="shared" si="14"/>
        <v>1</v>
      </c>
      <c r="BG33" s="2">
        <f t="shared" si="15"/>
        <v>0</v>
      </c>
      <c r="BH33" s="2">
        <f t="shared" si="16"/>
        <v>0</v>
      </c>
      <c r="BI33" s="2">
        <f t="shared" si="17"/>
        <v>0</v>
      </c>
      <c r="BJ33" s="2">
        <f t="shared" si="18"/>
        <v>1</v>
      </c>
      <c r="BK33" s="2">
        <f t="shared" si="19"/>
        <v>0</v>
      </c>
      <c r="BL33" s="2">
        <f t="shared" si="20"/>
        <v>0</v>
      </c>
      <c r="BN33" s="2">
        <f t="shared" si="21"/>
        <v>0</v>
      </c>
      <c r="BP33" s="2">
        <f t="shared" si="22"/>
        <v>1</v>
      </c>
      <c r="BR33" s="2">
        <f t="shared" si="23"/>
        <v>0</v>
      </c>
      <c r="BT33" s="2">
        <f t="shared" si="24"/>
        <v>0</v>
      </c>
      <c r="BV33" s="46">
        <f t="shared" si="25"/>
        <v>0</v>
      </c>
      <c r="BW33" s="2">
        <f t="shared" si="26"/>
        <v>0</v>
      </c>
    </row>
    <row r="34" spans="1:75" ht="16.5" thickBot="1">
      <c r="A34" s="17">
        <v>25</v>
      </c>
      <c r="B34" s="32">
        <v>3</v>
      </c>
      <c r="C34" s="24" t="s">
        <v>69</v>
      </c>
      <c r="D34" s="25" t="s">
        <v>53</v>
      </c>
      <c r="E34" s="72">
        <v>0.5472222222222222</v>
      </c>
      <c r="F34" s="73">
        <v>0.6097222222222222</v>
      </c>
      <c r="G34" s="80"/>
      <c r="H34" s="123" t="s">
        <v>10</v>
      </c>
      <c r="I34" s="124" t="s">
        <v>22</v>
      </c>
      <c r="J34" s="124" t="s">
        <v>24</v>
      </c>
      <c r="K34" s="124" t="s">
        <v>10</v>
      </c>
      <c r="L34" s="124" t="s">
        <v>10</v>
      </c>
      <c r="M34" s="124" t="s">
        <v>24</v>
      </c>
      <c r="N34" s="124" t="s">
        <v>10</v>
      </c>
      <c r="O34" s="124" t="s">
        <v>10</v>
      </c>
      <c r="P34" s="124" t="s">
        <v>10</v>
      </c>
      <c r="Q34" s="124" t="s">
        <v>24</v>
      </c>
      <c r="R34" s="124" t="s">
        <v>24</v>
      </c>
      <c r="S34" s="124" t="s">
        <v>10</v>
      </c>
      <c r="T34" s="124" t="s">
        <v>10</v>
      </c>
      <c r="U34" s="124" t="s">
        <v>10</v>
      </c>
      <c r="V34" s="124" t="s">
        <v>10</v>
      </c>
      <c r="W34" s="124" t="s">
        <v>24</v>
      </c>
      <c r="X34" s="124" t="s">
        <v>10</v>
      </c>
      <c r="Y34" s="124" t="s">
        <v>24</v>
      </c>
      <c r="Z34" s="71" t="s">
        <v>10</v>
      </c>
      <c r="AA34" s="105"/>
      <c r="AB34" s="69"/>
      <c r="AC34" s="117" t="s">
        <v>10</v>
      </c>
      <c r="AD34" s="62">
        <v>15</v>
      </c>
      <c r="AE34" s="117" t="s">
        <v>24</v>
      </c>
      <c r="AF34" s="62">
        <v>11</v>
      </c>
      <c r="AG34" s="117" t="s">
        <v>27</v>
      </c>
      <c r="AH34" s="64">
        <v>11</v>
      </c>
      <c r="AI34" s="102"/>
      <c r="AJ34" s="64"/>
      <c r="AK34" s="37"/>
      <c r="AL34" s="49">
        <f>SUM(AS34:BT34)</f>
        <v>8</v>
      </c>
      <c r="AM34" s="50">
        <f>BW34</f>
        <v>0</v>
      </c>
      <c r="AN34" s="51">
        <f>SUM(AS34:BT34)-AM34</f>
        <v>8</v>
      </c>
      <c r="AO34" s="49">
        <f>AD34+AF34+AH34+AJ34</f>
        <v>37</v>
      </c>
      <c r="AP34" s="42">
        <f>IF($AC$7=$AC34,0,60)+IF($AE$7=$AE34,0,60)+IF($AG$7=$AG34,0,60)</f>
        <v>120</v>
      </c>
      <c r="AQ34" s="51">
        <f>AO34+AP34</f>
        <v>157</v>
      </c>
      <c r="AS34" s="2">
        <f t="shared" si="1"/>
        <v>0</v>
      </c>
      <c r="AT34" s="2">
        <f t="shared" si="2"/>
        <v>0</v>
      </c>
      <c r="AU34" s="2">
        <f t="shared" si="3"/>
        <v>1</v>
      </c>
      <c r="AV34" s="2">
        <f t="shared" si="4"/>
        <v>0</v>
      </c>
      <c r="AW34" s="2">
        <f t="shared" si="5"/>
        <v>0</v>
      </c>
      <c r="AX34" s="2">
        <f t="shared" si="6"/>
        <v>0</v>
      </c>
      <c r="AY34" s="2">
        <f t="shared" si="7"/>
        <v>1</v>
      </c>
      <c r="AZ34" s="2">
        <f t="shared" si="8"/>
        <v>1</v>
      </c>
      <c r="BA34" s="2">
        <f t="shared" si="9"/>
        <v>0</v>
      </c>
      <c r="BB34" s="2">
        <f t="shared" si="10"/>
        <v>0</v>
      </c>
      <c r="BC34" s="2">
        <f t="shared" si="11"/>
        <v>1</v>
      </c>
      <c r="BD34" s="2">
        <f t="shared" si="12"/>
        <v>0</v>
      </c>
      <c r="BE34" s="2">
        <f t="shared" si="13"/>
        <v>0</v>
      </c>
      <c r="BF34" s="2">
        <f t="shared" si="14"/>
        <v>0</v>
      </c>
      <c r="BG34" s="2">
        <f t="shared" si="15"/>
        <v>1</v>
      </c>
      <c r="BH34" s="2">
        <f t="shared" si="16"/>
        <v>0</v>
      </c>
      <c r="BI34" s="2">
        <f t="shared" si="17"/>
        <v>0</v>
      </c>
      <c r="BJ34" s="2">
        <f t="shared" si="18"/>
        <v>1</v>
      </c>
      <c r="BK34" s="2">
        <f t="shared" si="19"/>
        <v>1</v>
      </c>
      <c r="BL34" s="2">
        <f t="shared" si="20"/>
        <v>0</v>
      </c>
      <c r="BN34" s="2">
        <f t="shared" si="21"/>
        <v>0</v>
      </c>
      <c r="BP34" s="2">
        <f t="shared" si="22"/>
        <v>0</v>
      </c>
      <c r="BR34" s="2">
        <f t="shared" si="23"/>
        <v>1</v>
      </c>
      <c r="BT34" s="2">
        <f t="shared" si="24"/>
        <v>0</v>
      </c>
      <c r="BV34" s="46">
        <f t="shared" si="25"/>
        <v>0</v>
      </c>
      <c r="BW34" s="2">
        <f t="shared" si="26"/>
        <v>0</v>
      </c>
    </row>
    <row r="35" spans="29:30" ht="12.75">
      <c r="AC35" s="3"/>
      <c r="AD35" s="2"/>
    </row>
    <row r="36" spans="2:35" ht="12.75">
      <c r="B36" s="10"/>
      <c r="D36" s="18" t="s">
        <v>3</v>
      </c>
      <c r="H36" s="34">
        <f>COUNTIF(H9:H31,H7)</f>
        <v>16</v>
      </c>
      <c r="I36" s="34">
        <f aca="true" t="shared" si="27" ref="I36:AA36">COUNTIF(I9:I31,I7)</f>
        <v>22</v>
      </c>
      <c r="J36" s="34">
        <f t="shared" si="27"/>
        <v>9</v>
      </c>
      <c r="K36" s="34">
        <f t="shared" si="27"/>
        <v>18</v>
      </c>
      <c r="L36" s="34">
        <f t="shared" si="27"/>
        <v>18</v>
      </c>
      <c r="M36" s="34">
        <f t="shared" si="27"/>
        <v>20</v>
      </c>
      <c r="N36" s="34">
        <f t="shared" si="27"/>
        <v>19</v>
      </c>
      <c r="O36" s="34">
        <f t="shared" si="27"/>
        <v>17</v>
      </c>
      <c r="P36" s="34">
        <f t="shared" si="27"/>
        <v>18</v>
      </c>
      <c r="Q36" s="34">
        <f t="shared" si="27"/>
        <v>9</v>
      </c>
      <c r="R36" s="34">
        <f t="shared" si="27"/>
        <v>10</v>
      </c>
      <c r="S36" s="34">
        <f t="shared" si="27"/>
        <v>21</v>
      </c>
      <c r="T36" s="34">
        <f t="shared" si="27"/>
        <v>17</v>
      </c>
      <c r="U36" s="34">
        <f t="shared" si="27"/>
        <v>20</v>
      </c>
      <c r="V36" s="34">
        <f t="shared" si="27"/>
        <v>16</v>
      </c>
      <c r="W36" s="34">
        <f t="shared" si="27"/>
        <v>16</v>
      </c>
      <c r="X36" s="34">
        <f t="shared" si="27"/>
        <v>18</v>
      </c>
      <c r="Y36" s="34">
        <f t="shared" si="27"/>
        <v>20</v>
      </c>
      <c r="Z36" s="34">
        <f t="shared" si="27"/>
        <v>13</v>
      </c>
      <c r="AA36" s="34">
        <f t="shared" si="27"/>
        <v>0</v>
      </c>
      <c r="AB36" s="34"/>
      <c r="AC36" s="34">
        <f>COUNTIF(AC9:AC32,AC7)</f>
        <v>19</v>
      </c>
      <c r="AE36" s="34">
        <f>COUNTIF(AE9:AE32,AE7)</f>
        <v>22</v>
      </c>
      <c r="AG36" s="34">
        <f>COUNTIF(AG9:AG32,AG7)</f>
        <v>2</v>
      </c>
      <c r="AI36" s="34">
        <f>COUNTIF(AI9:AI32,AI7)</f>
        <v>0</v>
      </c>
    </row>
    <row r="37" spans="2:39" ht="12.75">
      <c r="B37" s="10"/>
      <c r="D37" s="18" t="s">
        <v>4</v>
      </c>
      <c r="H37" s="34">
        <f>COUNTA(H9:H31)</f>
        <v>23</v>
      </c>
      <c r="I37" s="34">
        <f aca="true" t="shared" si="28" ref="I37:AA37">COUNTA(I9:I31)</f>
        <v>23</v>
      </c>
      <c r="J37" s="34">
        <f t="shared" si="28"/>
        <v>23</v>
      </c>
      <c r="K37" s="34">
        <f t="shared" si="28"/>
        <v>23</v>
      </c>
      <c r="L37" s="34">
        <f t="shared" si="28"/>
        <v>23</v>
      </c>
      <c r="M37" s="34">
        <f t="shared" si="28"/>
        <v>23</v>
      </c>
      <c r="N37" s="34">
        <f t="shared" si="28"/>
        <v>23</v>
      </c>
      <c r="O37" s="34">
        <f t="shared" si="28"/>
        <v>23</v>
      </c>
      <c r="P37" s="34">
        <f t="shared" si="28"/>
        <v>23</v>
      </c>
      <c r="Q37" s="34">
        <f t="shared" si="28"/>
        <v>23</v>
      </c>
      <c r="R37" s="34">
        <f t="shared" si="28"/>
        <v>23</v>
      </c>
      <c r="S37" s="34">
        <f t="shared" si="28"/>
        <v>23</v>
      </c>
      <c r="T37" s="34">
        <f t="shared" si="28"/>
        <v>23</v>
      </c>
      <c r="U37" s="34">
        <f t="shared" si="28"/>
        <v>23</v>
      </c>
      <c r="V37" s="34">
        <f t="shared" si="28"/>
        <v>23</v>
      </c>
      <c r="W37" s="34">
        <f t="shared" si="28"/>
        <v>23</v>
      </c>
      <c r="X37" s="34">
        <f t="shared" si="28"/>
        <v>23</v>
      </c>
      <c r="Y37" s="34">
        <f t="shared" si="28"/>
        <v>23</v>
      </c>
      <c r="Z37" s="34">
        <f t="shared" si="28"/>
        <v>23</v>
      </c>
      <c r="AA37" s="34">
        <f t="shared" si="28"/>
        <v>0</v>
      </c>
      <c r="AB37" s="34"/>
      <c r="AC37" s="34">
        <f>COUNTA(AC9:AC32)</f>
        <v>24</v>
      </c>
      <c r="AE37" s="34">
        <f>COUNTA(AE9:AE32)</f>
        <v>24</v>
      </c>
      <c r="AF37" s="34"/>
      <c r="AG37" s="34">
        <f>COUNTA(AG9:AG32)</f>
        <v>24</v>
      </c>
      <c r="AH37" s="34"/>
      <c r="AI37" s="34">
        <f>COUNTA(AI9:AI32)</f>
        <v>0</v>
      </c>
      <c r="AJ37" s="34"/>
      <c r="AK37" s="34"/>
      <c r="AM37" s="34"/>
    </row>
    <row r="38" spans="2:39" ht="12.75">
      <c r="B38" s="10"/>
      <c r="D38" s="17" t="s">
        <v>5</v>
      </c>
      <c r="H38" s="35">
        <f aca="true" t="shared" si="29" ref="H38:AA38">100*(H37-H36)/H37</f>
        <v>30.434782608695652</v>
      </c>
      <c r="I38" s="35">
        <f t="shared" si="29"/>
        <v>4.3478260869565215</v>
      </c>
      <c r="J38" s="35">
        <f t="shared" si="29"/>
        <v>60.869565217391305</v>
      </c>
      <c r="K38" s="35">
        <f t="shared" si="29"/>
        <v>21.73913043478261</v>
      </c>
      <c r="L38" s="35">
        <f t="shared" si="29"/>
        <v>21.73913043478261</v>
      </c>
      <c r="M38" s="35">
        <f t="shared" si="29"/>
        <v>13.043478260869565</v>
      </c>
      <c r="N38" s="35">
        <f t="shared" si="29"/>
        <v>17.391304347826086</v>
      </c>
      <c r="O38" s="35">
        <f t="shared" si="29"/>
        <v>26.08695652173913</v>
      </c>
      <c r="P38" s="35">
        <f t="shared" si="29"/>
        <v>21.73913043478261</v>
      </c>
      <c r="Q38" s="35">
        <f t="shared" si="29"/>
        <v>60.869565217391305</v>
      </c>
      <c r="R38" s="35">
        <f t="shared" si="29"/>
        <v>56.52173913043478</v>
      </c>
      <c r="S38" s="35">
        <f t="shared" si="29"/>
        <v>8.695652173913043</v>
      </c>
      <c r="T38" s="35">
        <f t="shared" si="29"/>
        <v>26.08695652173913</v>
      </c>
      <c r="U38" s="35">
        <f t="shared" si="29"/>
        <v>13.043478260869565</v>
      </c>
      <c r="V38" s="35">
        <f t="shared" si="29"/>
        <v>30.434782608695652</v>
      </c>
      <c r="W38" s="35">
        <f t="shared" si="29"/>
        <v>30.434782608695652</v>
      </c>
      <c r="X38" s="35">
        <f t="shared" si="29"/>
        <v>21.73913043478261</v>
      </c>
      <c r="Y38" s="35">
        <f t="shared" si="29"/>
        <v>13.043478260869565</v>
      </c>
      <c r="Z38" s="35">
        <f t="shared" si="29"/>
        <v>43.47826086956522</v>
      </c>
      <c r="AA38" s="35" t="e">
        <f t="shared" si="29"/>
        <v>#DIV/0!</v>
      </c>
      <c r="AB38" s="35"/>
      <c r="AC38" s="35">
        <f>100*(AC37-AC36)/AC37</f>
        <v>20.833333333333332</v>
      </c>
      <c r="AE38" s="35">
        <f>100*(AE37-AE36)/AE37</f>
        <v>8.333333333333334</v>
      </c>
      <c r="AF38" s="35"/>
      <c r="AG38" s="35">
        <f>100*(AG37-AG36)/AG37</f>
        <v>91.66666666666667</v>
      </c>
      <c r="AH38" s="35"/>
      <c r="AI38" s="35" t="e">
        <f>100*(AI37-AI36)/AI37</f>
        <v>#DIV/0!</v>
      </c>
      <c r="AJ38" s="35"/>
      <c r="AK38" s="35"/>
      <c r="AM38" s="35"/>
    </row>
    <row r="39" spans="2:35" ht="12.75">
      <c r="B39" s="10"/>
      <c r="H39" s="9"/>
      <c r="AD39" s="9"/>
      <c r="AE39" s="9"/>
      <c r="AG39" s="9"/>
      <c r="AI39" s="9"/>
    </row>
    <row r="40" spans="30:39" ht="12.75">
      <c r="AD40" s="20">
        <f>SUM(AD9:AD31)/AC37</f>
        <v>20.625</v>
      </c>
      <c r="AE40" s="38"/>
      <c r="AF40" s="38">
        <f>SUM(AF9:AF31)/AE37</f>
        <v>16.166666666666668</v>
      </c>
      <c r="AG40" s="38"/>
      <c r="AH40" s="38">
        <f>SUM(AH9:AH31)/AG37</f>
        <v>26.25</v>
      </c>
      <c r="AI40" s="38"/>
      <c r="AJ40" s="39">
        <f>SUM(AJ9:AJ31)/A31</f>
        <v>0</v>
      </c>
      <c r="AK40" s="3"/>
      <c r="AM40" s="3"/>
    </row>
    <row r="41" spans="30:36" ht="12.75">
      <c r="AD41" s="40"/>
      <c r="AE41" s="41"/>
      <c r="AF41" s="42"/>
      <c r="AG41" s="41" t="s">
        <v>21</v>
      </c>
      <c r="AH41" s="42"/>
      <c r="AI41" s="41"/>
      <c r="AJ41" s="43"/>
    </row>
    <row r="44" ht="12.75"/>
    <row r="45" ht="12.75"/>
  </sheetData>
  <sheetProtection/>
  <mergeCells count="16">
    <mergeCell ref="AE8:AF8"/>
    <mergeCell ref="AG8:AH8"/>
    <mergeCell ref="AI8:AJ8"/>
    <mergeCell ref="AQ1:AQ6"/>
    <mergeCell ref="AN1:AN6"/>
    <mergeCell ref="AP1:AP6"/>
    <mergeCell ref="C7:C8"/>
    <mergeCell ref="D7:D8"/>
    <mergeCell ref="AO1:AO6"/>
    <mergeCell ref="AC7:AD7"/>
    <mergeCell ref="AE7:AF7"/>
    <mergeCell ref="AG7:AH7"/>
    <mergeCell ref="AI7:AJ7"/>
    <mergeCell ref="AC8:AD8"/>
    <mergeCell ref="AL1:AL6"/>
    <mergeCell ref="AM1:AM6"/>
  </mergeCells>
  <conditionalFormatting sqref="AA9 AI9:AI34">
    <cfRule type="cellIs" priority="2" dxfId="0" operator="equal" stopIfTrue="1">
      <formula>AA$7</formula>
    </cfRule>
  </conditionalFormatting>
  <conditionalFormatting sqref="H9:Z9 H10:AB34 AC9:AC34 AE9:AE34 AG9:AG34">
    <cfRule type="cellIs" priority="2" dxfId="5" operator="equal" stopIfTrue="1">
      <formula>H$7</formula>
    </cfRule>
  </conditionalFormatting>
  <printOptions horizontalCentered="1" verticalCentered="1"/>
  <pageMargins left="0.12" right="0.49" top="0.2" bottom="0.19" header="0" footer="0"/>
  <pageSetup fitToHeight="1" fitToWidth="1" horizontalDpi="600" verticalDpi="600" orientation="landscape" paperSize="9" scale="62" r:id="rId2"/>
  <headerFooter alignWithMargins="0">
    <oddHeader>&amp;L&amp;"Pristina,Normale"&amp;16WWW.SPORTNORDEST.IT&amp;C&amp;"Papyrus,Normale"&amp;22A.S.D. &amp;"Pristina,Normale"NORDESTARCENTO&amp;R&amp;"Pristina,Normale"&amp;16WWW.SPORTNORDEST.IT</oddHeader>
    <oddFooter>&amp;CDatasheet enginereed by
&amp;"Pristina,Normale"&amp;14Elvio Cereser&amp;R&amp;T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BW38"/>
  <sheetViews>
    <sheetView zoomScale="80" zoomScaleNormal="80" zoomScalePageLayoutView="0" workbookViewId="0" topLeftCell="A4">
      <selection activeCell="L4" sqref="L4"/>
    </sheetView>
  </sheetViews>
  <sheetFormatPr defaultColWidth="9.140625" defaultRowHeight="12.75"/>
  <cols>
    <col min="1" max="1" width="4.8515625" style="2" bestFit="1" customWidth="1"/>
    <col min="2" max="2" width="5.57421875" style="2" customWidth="1"/>
    <col min="3" max="3" width="17.57421875" style="17" customWidth="1"/>
    <col min="4" max="4" width="29.00390625" style="2" bestFit="1" customWidth="1"/>
    <col min="5" max="6" width="6.57421875" style="2" customWidth="1"/>
    <col min="7" max="7" width="0.85546875" style="2" customWidth="1"/>
    <col min="8" max="24" width="3.8515625" style="2" customWidth="1"/>
    <col min="25" max="27" width="3.8515625" style="2" hidden="1" customWidth="1"/>
    <col min="28" max="28" width="0.9921875" style="2" customWidth="1"/>
    <col min="29" max="29" width="4.00390625" style="2" customWidth="1"/>
    <col min="30" max="30" width="4.00390625" style="3" customWidth="1"/>
    <col min="31" max="31" width="4.00390625" style="3" hidden="1" customWidth="1"/>
    <col min="32" max="32" width="4.00390625" style="2" hidden="1" customWidth="1"/>
    <col min="33" max="33" width="4.00390625" style="3" hidden="1" customWidth="1"/>
    <col min="34" max="34" width="4.00390625" style="2" hidden="1" customWidth="1"/>
    <col min="35" max="35" width="4.00390625" style="3" hidden="1" customWidth="1"/>
    <col min="36" max="36" width="4.00390625" style="2" hidden="1" customWidth="1"/>
    <col min="37" max="37" width="2.28125" style="2" customWidth="1"/>
    <col min="38" max="40" width="4.140625" style="2" customWidth="1"/>
    <col min="41" max="41" width="4.7109375" style="2" customWidth="1"/>
    <col min="42" max="42" width="4.57421875" style="2" customWidth="1"/>
    <col min="43" max="43" width="5.7109375" style="2" customWidth="1"/>
    <col min="44" max="44" width="9.140625" style="2" customWidth="1"/>
    <col min="45" max="72" width="2.8515625" style="2" customWidth="1"/>
    <col min="73" max="73" width="9.140625" style="2" customWidth="1"/>
    <col min="74" max="74" width="10.57421875" style="2" customWidth="1"/>
    <col min="75" max="75" width="9.28125" style="2" bestFit="1" customWidth="1"/>
    <col min="76" max="16384" width="9.140625" style="2" customWidth="1"/>
  </cols>
  <sheetData>
    <row r="1" spans="3:43" ht="45" customHeight="1">
      <c r="C1" s="14"/>
      <c r="L1" s="13" t="s">
        <v>78</v>
      </c>
      <c r="AL1" s="131" t="s">
        <v>20</v>
      </c>
      <c r="AM1" s="131" t="s">
        <v>17</v>
      </c>
      <c r="AN1" s="143" t="s">
        <v>15</v>
      </c>
      <c r="AO1" s="131" t="s">
        <v>16</v>
      </c>
      <c r="AP1" s="131" t="s">
        <v>18</v>
      </c>
      <c r="AQ1" s="142" t="s">
        <v>8</v>
      </c>
    </row>
    <row r="2" spans="3:43" ht="21.75" customHeight="1">
      <c r="C2" s="11"/>
      <c r="D2" s="11"/>
      <c r="E2" s="11"/>
      <c r="F2" s="11"/>
      <c r="G2" s="11"/>
      <c r="I2" s="11"/>
      <c r="J2" s="15"/>
      <c r="L2" s="11" t="s">
        <v>79</v>
      </c>
      <c r="P2" s="11"/>
      <c r="Q2" s="15"/>
      <c r="W2" s="11"/>
      <c r="X2" s="15"/>
      <c r="AD2" s="11"/>
      <c r="AE2" s="2"/>
      <c r="AG2" s="2"/>
      <c r="AI2" s="2"/>
      <c r="AL2" s="131"/>
      <c r="AM2" s="131"/>
      <c r="AN2" s="143"/>
      <c r="AO2" s="131"/>
      <c r="AP2" s="131"/>
      <c r="AQ2" s="142"/>
    </row>
    <row r="3" spans="3:43" ht="16.5" customHeight="1">
      <c r="C3" s="11"/>
      <c r="D3" s="11"/>
      <c r="J3" s="11"/>
      <c r="K3" s="15"/>
      <c r="L3" s="16"/>
      <c r="M3" s="11"/>
      <c r="Q3" s="11"/>
      <c r="R3" s="15"/>
      <c r="T3" s="11"/>
      <c r="X3" s="11"/>
      <c r="Y3" s="15"/>
      <c r="AL3" s="131"/>
      <c r="AM3" s="131"/>
      <c r="AN3" s="143"/>
      <c r="AO3" s="131"/>
      <c r="AP3" s="131"/>
      <c r="AQ3" s="142"/>
    </row>
    <row r="4" spans="3:43" ht="27" customHeight="1">
      <c r="C4" s="28"/>
      <c r="F4" s="8"/>
      <c r="G4" s="8"/>
      <c r="H4" s="12"/>
      <c r="I4" s="12"/>
      <c r="J4" s="10"/>
      <c r="K4" s="10"/>
      <c r="L4" s="82" t="s">
        <v>88</v>
      </c>
      <c r="M4" s="10"/>
      <c r="N4" s="10"/>
      <c r="O4" s="10"/>
      <c r="P4" s="12"/>
      <c r="Q4" s="10"/>
      <c r="R4" s="10"/>
      <c r="S4" s="10"/>
      <c r="T4" s="10"/>
      <c r="U4" s="10"/>
      <c r="V4" s="10"/>
      <c r="W4" s="12"/>
      <c r="X4" s="10"/>
      <c r="Y4" s="10"/>
      <c r="Z4" s="10"/>
      <c r="AA4" s="10"/>
      <c r="AB4" s="10"/>
      <c r="AC4" s="4"/>
      <c r="AD4" s="4"/>
      <c r="AE4" s="4"/>
      <c r="AG4" s="4"/>
      <c r="AI4" s="4"/>
      <c r="AL4" s="131"/>
      <c r="AM4" s="131"/>
      <c r="AN4" s="143"/>
      <c r="AO4" s="131"/>
      <c r="AP4" s="131"/>
      <c r="AQ4" s="142"/>
    </row>
    <row r="5" spans="2:43" ht="15.75" customHeight="1">
      <c r="B5" s="5"/>
      <c r="C5" s="5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31"/>
      <c r="AM5" s="131"/>
      <c r="AN5" s="143"/>
      <c r="AO5" s="131"/>
      <c r="AP5" s="131"/>
      <c r="AQ5" s="142"/>
    </row>
    <row r="6" spans="2:74" ht="15" customHeight="1" thickBot="1">
      <c r="B6" s="1"/>
      <c r="C6" s="29"/>
      <c r="D6" s="3"/>
      <c r="E6" s="3"/>
      <c r="F6" s="3"/>
      <c r="G6" s="3"/>
      <c r="H6" s="17"/>
      <c r="I6" s="17"/>
      <c r="P6" s="17"/>
      <c r="W6" s="17"/>
      <c r="AL6" s="131"/>
      <c r="AM6" s="131"/>
      <c r="AN6" s="143"/>
      <c r="AO6" s="131"/>
      <c r="AP6" s="131"/>
      <c r="AQ6" s="142"/>
      <c r="BV6" s="2">
        <f>MINUTE(F7)</f>
        <v>40</v>
      </c>
    </row>
    <row r="7" spans="3:75" ht="15.75">
      <c r="C7" s="127" t="s">
        <v>9</v>
      </c>
      <c r="D7" s="129" t="s">
        <v>12</v>
      </c>
      <c r="E7" s="75" t="s">
        <v>19</v>
      </c>
      <c r="F7" s="81">
        <v>0.06944444444444443</v>
      </c>
      <c r="G7" s="74"/>
      <c r="H7" s="58" t="s">
        <v>24</v>
      </c>
      <c r="I7" s="65" t="s">
        <v>25</v>
      </c>
      <c r="J7" s="65" t="s">
        <v>24</v>
      </c>
      <c r="K7" s="65" t="s">
        <v>26</v>
      </c>
      <c r="L7" s="65" t="s">
        <v>26</v>
      </c>
      <c r="M7" s="65" t="s">
        <v>27</v>
      </c>
      <c r="N7" s="65" t="s">
        <v>10</v>
      </c>
      <c r="O7" s="66" t="s">
        <v>26</v>
      </c>
      <c r="P7" s="65" t="s">
        <v>24</v>
      </c>
      <c r="Q7" s="65" t="s">
        <v>24</v>
      </c>
      <c r="R7" s="65" t="s">
        <v>24</v>
      </c>
      <c r="S7" s="65" t="s">
        <v>24</v>
      </c>
      <c r="T7" s="65" t="s">
        <v>10</v>
      </c>
      <c r="U7" s="65" t="s">
        <v>26</v>
      </c>
      <c r="V7" s="66" t="s">
        <v>24</v>
      </c>
      <c r="W7" s="65" t="s">
        <v>24</v>
      </c>
      <c r="X7" s="67" t="s">
        <v>10</v>
      </c>
      <c r="Y7" s="103" t="s">
        <v>22</v>
      </c>
      <c r="Z7" s="65" t="s">
        <v>22</v>
      </c>
      <c r="AA7" s="67" t="s">
        <v>22</v>
      </c>
      <c r="AB7" s="3"/>
      <c r="AC7" s="132" t="s">
        <v>25</v>
      </c>
      <c r="AD7" s="135"/>
      <c r="AE7" s="136" t="s">
        <v>22</v>
      </c>
      <c r="AF7" s="133"/>
      <c r="AG7" s="134" t="s">
        <v>22</v>
      </c>
      <c r="AH7" s="133"/>
      <c r="AI7" s="134" t="s">
        <v>22</v>
      </c>
      <c r="AJ7" s="135"/>
      <c r="AK7" s="33"/>
      <c r="AL7" s="4"/>
      <c r="AM7" s="33"/>
      <c r="AN7" s="4"/>
      <c r="AO7" s="4"/>
      <c r="AP7" s="22"/>
      <c r="AQ7" s="21"/>
      <c r="BV7" s="2" t="s">
        <v>14</v>
      </c>
      <c r="BW7" s="2" t="s">
        <v>2</v>
      </c>
    </row>
    <row r="8" spans="1:43" ht="12.75" customHeight="1" thickBot="1">
      <c r="A8" s="30"/>
      <c r="B8" s="31"/>
      <c r="C8" s="128"/>
      <c r="D8" s="130"/>
      <c r="E8" s="76" t="s">
        <v>6</v>
      </c>
      <c r="F8" s="77" t="s">
        <v>7</v>
      </c>
      <c r="G8" s="78"/>
      <c r="H8" s="113">
        <v>1</v>
      </c>
      <c r="I8" s="114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5">
        <v>8</v>
      </c>
      <c r="P8" s="114">
        <v>9</v>
      </c>
      <c r="Q8" s="114">
        <v>10</v>
      </c>
      <c r="R8" s="114">
        <v>11</v>
      </c>
      <c r="S8" s="114">
        <v>12</v>
      </c>
      <c r="T8" s="114">
        <v>13</v>
      </c>
      <c r="U8" s="114">
        <v>14</v>
      </c>
      <c r="V8" s="114">
        <v>15</v>
      </c>
      <c r="W8" s="114">
        <v>16</v>
      </c>
      <c r="X8" s="116">
        <v>17</v>
      </c>
      <c r="Y8" s="104">
        <v>18</v>
      </c>
      <c r="Z8" s="27">
        <v>19</v>
      </c>
      <c r="AA8" s="68">
        <v>20</v>
      </c>
      <c r="AB8" s="33"/>
      <c r="AC8" s="137" t="s">
        <v>0</v>
      </c>
      <c r="AD8" s="140"/>
      <c r="AE8" s="141" t="s">
        <v>1</v>
      </c>
      <c r="AF8" s="138"/>
      <c r="AG8" s="139" t="s">
        <v>11</v>
      </c>
      <c r="AH8" s="138"/>
      <c r="AI8" s="139" t="s">
        <v>13</v>
      </c>
      <c r="AJ8" s="140"/>
      <c r="AK8" s="33"/>
      <c r="AL8" s="4"/>
      <c r="AM8" s="33"/>
      <c r="AN8" s="4"/>
      <c r="AO8" s="4"/>
      <c r="AP8" s="22"/>
      <c r="AQ8" s="21"/>
    </row>
    <row r="9" spans="1:75" ht="15.75">
      <c r="A9" s="17">
        <v>1</v>
      </c>
      <c r="B9" s="32">
        <v>3</v>
      </c>
      <c r="C9" s="24" t="s">
        <v>72</v>
      </c>
      <c r="D9" s="25" t="s">
        <v>75</v>
      </c>
      <c r="E9" s="44">
        <v>0.5520833333333334</v>
      </c>
      <c r="F9" s="45">
        <v>0.6083333333333333</v>
      </c>
      <c r="G9" s="79"/>
      <c r="H9" s="118" t="s">
        <v>24</v>
      </c>
      <c r="I9" s="119" t="s">
        <v>25</v>
      </c>
      <c r="J9" s="119" t="s">
        <v>27</v>
      </c>
      <c r="K9" s="119" t="s">
        <v>28</v>
      </c>
      <c r="L9" s="119" t="s">
        <v>25</v>
      </c>
      <c r="M9" s="119" t="s">
        <v>26</v>
      </c>
      <c r="N9" s="119" t="s">
        <v>10</v>
      </c>
      <c r="O9" s="119" t="s">
        <v>26</v>
      </c>
      <c r="P9" s="119" t="s">
        <v>24</v>
      </c>
      <c r="Q9" s="119" t="s">
        <v>24</v>
      </c>
      <c r="R9" s="119" t="s">
        <v>24</v>
      </c>
      <c r="S9" s="119" t="s">
        <v>24</v>
      </c>
      <c r="T9" s="119" t="s">
        <v>10</v>
      </c>
      <c r="U9" s="119" t="s">
        <v>10</v>
      </c>
      <c r="V9" s="119" t="s">
        <v>24</v>
      </c>
      <c r="W9" s="119" t="s">
        <v>24</v>
      </c>
      <c r="X9" s="120" t="s">
        <v>10</v>
      </c>
      <c r="Y9" s="105"/>
      <c r="Z9" s="26"/>
      <c r="AA9" s="70"/>
      <c r="AC9" s="69" t="s">
        <v>10</v>
      </c>
      <c r="AD9" s="60">
        <v>33</v>
      </c>
      <c r="AE9" s="101"/>
      <c r="AF9" s="57"/>
      <c r="AG9" s="56"/>
      <c r="AH9" s="57"/>
      <c r="AI9" s="56"/>
      <c r="AJ9" s="60"/>
      <c r="AK9" s="37"/>
      <c r="AL9" s="49">
        <f aca="true" t="shared" si="0" ref="AL9:AL31">SUM(AS9:BT9)</f>
        <v>12</v>
      </c>
      <c r="AM9" s="50">
        <f aca="true" t="shared" si="1" ref="AM9:AM31">BW9</f>
        <v>0</v>
      </c>
      <c r="AN9" s="51">
        <f aca="true" t="shared" si="2" ref="AN9:AN31">SUM(AS9:BT9)-AM9</f>
        <v>12</v>
      </c>
      <c r="AO9" s="49">
        <f aca="true" t="shared" si="3" ref="AO9:AO31">AD9+AF9+AH9+AJ9</f>
        <v>33</v>
      </c>
      <c r="AP9" s="42">
        <f aca="true" t="shared" si="4" ref="AP9:AP31">IF($AC$7=$AC9,0,60)</f>
        <v>60</v>
      </c>
      <c r="AQ9" s="51">
        <f aca="true" t="shared" si="5" ref="AQ9:AQ31">AO9+AP9</f>
        <v>93</v>
      </c>
      <c r="AS9" s="2">
        <f aca="true" t="shared" si="6" ref="AS9:AS31">IF(H9=H$7,1,0)</f>
        <v>1</v>
      </c>
      <c r="AT9" s="2">
        <f aca="true" t="shared" si="7" ref="AT9:AT31">IF(I9=I$7,1,0)</f>
        <v>1</v>
      </c>
      <c r="AU9" s="2">
        <f aca="true" t="shared" si="8" ref="AU9:AU31">IF(J9=J$7,1,0)</f>
        <v>0</v>
      </c>
      <c r="AV9" s="2">
        <f aca="true" t="shared" si="9" ref="AV9:AV31">IF(K9=K$7,1,0)</f>
        <v>0</v>
      </c>
      <c r="AW9" s="2">
        <f aca="true" t="shared" si="10" ref="AW9:AW31">IF(L9=L$7,1,0)</f>
        <v>0</v>
      </c>
      <c r="AX9" s="2">
        <f aca="true" t="shared" si="11" ref="AX9:AX31">IF(M9=M$7,1,0)</f>
        <v>0</v>
      </c>
      <c r="AY9" s="2">
        <f aca="true" t="shared" si="12" ref="AY9:AY31">IF(N9=N$7,1,0)</f>
        <v>1</v>
      </c>
      <c r="AZ9" s="2">
        <f aca="true" t="shared" si="13" ref="AZ9:AZ31">IF(O9=O$7,1,0)</f>
        <v>1</v>
      </c>
      <c r="BA9" s="2">
        <f aca="true" t="shared" si="14" ref="BA9:BA31">IF(P9=P$7,1,0)</f>
        <v>1</v>
      </c>
      <c r="BB9" s="2">
        <f aca="true" t="shared" si="15" ref="BB9:BB31">IF(Q9=Q$7,1,0)</f>
        <v>1</v>
      </c>
      <c r="BC9" s="2">
        <f aca="true" t="shared" si="16" ref="BC9:BC31">IF(R9=R$7,1,0)</f>
        <v>1</v>
      </c>
      <c r="BD9" s="2">
        <f aca="true" t="shared" si="17" ref="BD9:BD31">IF(S9=S$7,1,0)</f>
        <v>1</v>
      </c>
      <c r="BE9" s="2">
        <f aca="true" t="shared" si="18" ref="BE9:BE31">IF(T9=T$7,1,0)</f>
        <v>1</v>
      </c>
      <c r="BF9" s="2">
        <f aca="true" t="shared" si="19" ref="BF9:BF31">IF(U9=U$7,1,0)</f>
        <v>0</v>
      </c>
      <c r="BG9" s="2">
        <f aca="true" t="shared" si="20" ref="BG9:BG31">IF(V9=V$7,1,0)</f>
        <v>1</v>
      </c>
      <c r="BH9" s="2">
        <f aca="true" t="shared" si="21" ref="BH9:BH31">IF(W9=W$7,1,0)</f>
        <v>1</v>
      </c>
      <c r="BI9" s="2">
        <f aca="true" t="shared" si="22" ref="BI9:BI31">IF(X9=X$7,1,0)</f>
        <v>1</v>
      </c>
      <c r="BJ9" s="2">
        <f aca="true" t="shared" si="23" ref="BJ9:BJ31">IF(Y9=Y$7,1,0)</f>
        <v>0</v>
      </c>
      <c r="BK9" s="2">
        <f aca="true" t="shared" si="24" ref="BK9:BK31">IF(Z9=Z$7,1,0)</f>
        <v>0</v>
      </c>
      <c r="BL9" s="2">
        <f aca="true" t="shared" si="25" ref="BL9:BL31">IF(AA9=AA$7,1,0)</f>
        <v>0</v>
      </c>
      <c r="BN9" s="2">
        <f aca="true" t="shared" si="26" ref="BN9:BN31">IF(AC9=AC$7,1,0)</f>
        <v>0</v>
      </c>
      <c r="BP9" s="2">
        <f aca="true" t="shared" si="27" ref="BP9:BP31">IF(AE9=AE$7,1,0)</f>
        <v>0</v>
      </c>
      <c r="BR9" s="2">
        <f aca="true" t="shared" si="28" ref="BR9:BR31">IF(AG9=AG$7,1,0)</f>
        <v>0</v>
      </c>
      <c r="BT9" s="2">
        <f aca="true" t="shared" si="29" ref="BT9:BT31">IF(AI9=AI$7,1,0)</f>
        <v>0</v>
      </c>
      <c r="BV9" s="46">
        <f aca="true" t="shared" si="30" ref="BV9:BV31">MINUTE(IF((F9-E9)&gt;F$7,F9-E9-F$7,0))</f>
        <v>0</v>
      </c>
      <c r="BW9" s="2">
        <f aca="true" t="shared" si="31" ref="BW9:BW31">ROUND(BV9/5+0.49,0)</f>
        <v>0</v>
      </c>
    </row>
    <row r="10" spans="1:75" ht="15.75">
      <c r="A10" s="17">
        <v>2</v>
      </c>
      <c r="B10" s="32">
        <v>5</v>
      </c>
      <c r="C10" s="24" t="s">
        <v>86</v>
      </c>
      <c r="D10" s="25"/>
      <c r="E10" s="44">
        <v>0.5548611111111111</v>
      </c>
      <c r="F10" s="45">
        <v>0.6069444444444444</v>
      </c>
      <c r="G10" s="79"/>
      <c r="H10" s="121" t="s">
        <v>10</v>
      </c>
      <c r="I10" s="117" t="s">
        <v>25</v>
      </c>
      <c r="J10" s="117" t="s">
        <v>26</v>
      </c>
      <c r="K10" s="117" t="s">
        <v>26</v>
      </c>
      <c r="L10" s="117" t="s">
        <v>25</v>
      </c>
      <c r="M10" s="117" t="s">
        <v>27</v>
      </c>
      <c r="N10" s="117" t="s">
        <v>10</v>
      </c>
      <c r="O10" s="117" t="s">
        <v>27</v>
      </c>
      <c r="P10" s="117" t="s">
        <v>27</v>
      </c>
      <c r="Q10" s="117" t="s">
        <v>24</v>
      </c>
      <c r="R10" s="117" t="s">
        <v>24</v>
      </c>
      <c r="S10" s="117" t="s">
        <v>24</v>
      </c>
      <c r="T10" s="117" t="s">
        <v>10</v>
      </c>
      <c r="U10" s="117" t="s">
        <v>10</v>
      </c>
      <c r="V10" s="117" t="s">
        <v>24</v>
      </c>
      <c r="W10" s="117" t="s">
        <v>24</v>
      </c>
      <c r="X10" s="122" t="s">
        <v>10</v>
      </c>
      <c r="Y10" s="105"/>
      <c r="Z10" s="26"/>
      <c r="AA10" s="70"/>
      <c r="AC10" s="69" t="s">
        <v>10</v>
      </c>
      <c r="AD10" s="60">
        <v>43</v>
      </c>
      <c r="AE10" s="101"/>
      <c r="AF10" s="57"/>
      <c r="AG10" s="56"/>
      <c r="AH10" s="57"/>
      <c r="AI10" s="56"/>
      <c r="AJ10" s="60"/>
      <c r="AK10" s="37"/>
      <c r="AL10" s="52">
        <f t="shared" si="0"/>
        <v>11</v>
      </c>
      <c r="AM10" s="53">
        <f t="shared" si="1"/>
        <v>0</v>
      </c>
      <c r="AN10" s="54">
        <f t="shared" si="2"/>
        <v>11</v>
      </c>
      <c r="AO10" s="49">
        <f t="shared" si="3"/>
        <v>43</v>
      </c>
      <c r="AP10" s="42">
        <f t="shared" si="4"/>
        <v>60</v>
      </c>
      <c r="AQ10" s="51">
        <f t="shared" si="5"/>
        <v>103</v>
      </c>
      <c r="AS10" s="2">
        <f t="shared" si="6"/>
        <v>0</v>
      </c>
      <c r="AT10" s="2">
        <f t="shared" si="7"/>
        <v>1</v>
      </c>
      <c r="AU10" s="2">
        <f t="shared" si="8"/>
        <v>0</v>
      </c>
      <c r="AV10" s="2">
        <f t="shared" si="9"/>
        <v>1</v>
      </c>
      <c r="AW10" s="2">
        <f t="shared" si="10"/>
        <v>0</v>
      </c>
      <c r="AX10" s="2">
        <f t="shared" si="11"/>
        <v>1</v>
      </c>
      <c r="AY10" s="2">
        <f t="shared" si="12"/>
        <v>1</v>
      </c>
      <c r="AZ10" s="2">
        <f t="shared" si="13"/>
        <v>0</v>
      </c>
      <c r="BA10" s="2">
        <f t="shared" si="14"/>
        <v>0</v>
      </c>
      <c r="BB10" s="2">
        <f t="shared" si="15"/>
        <v>1</v>
      </c>
      <c r="BC10" s="2">
        <f t="shared" si="16"/>
        <v>1</v>
      </c>
      <c r="BD10" s="2">
        <f t="shared" si="17"/>
        <v>1</v>
      </c>
      <c r="BE10" s="2">
        <f t="shared" si="18"/>
        <v>1</v>
      </c>
      <c r="BF10" s="2">
        <f t="shared" si="19"/>
        <v>0</v>
      </c>
      <c r="BG10" s="2">
        <f t="shared" si="20"/>
        <v>1</v>
      </c>
      <c r="BH10" s="2">
        <f t="shared" si="21"/>
        <v>1</v>
      </c>
      <c r="BI10" s="2">
        <f t="shared" si="22"/>
        <v>1</v>
      </c>
      <c r="BJ10" s="2">
        <f t="shared" si="23"/>
        <v>0</v>
      </c>
      <c r="BK10" s="2">
        <f t="shared" si="24"/>
        <v>0</v>
      </c>
      <c r="BL10" s="2">
        <f t="shared" si="25"/>
        <v>0</v>
      </c>
      <c r="BN10" s="2">
        <f t="shared" si="26"/>
        <v>0</v>
      </c>
      <c r="BP10" s="2">
        <f t="shared" si="27"/>
        <v>0</v>
      </c>
      <c r="BR10" s="2">
        <f t="shared" si="28"/>
        <v>0</v>
      </c>
      <c r="BT10" s="2">
        <f t="shared" si="29"/>
        <v>0</v>
      </c>
      <c r="BV10" s="46">
        <f t="shared" si="30"/>
        <v>0</v>
      </c>
      <c r="BW10" s="2">
        <f t="shared" si="31"/>
        <v>0</v>
      </c>
    </row>
    <row r="11" spans="1:75" ht="15.75">
      <c r="A11" s="17">
        <v>3</v>
      </c>
      <c r="B11" s="32">
        <v>4</v>
      </c>
      <c r="C11" s="24" t="s">
        <v>73</v>
      </c>
      <c r="D11" s="25" t="s">
        <v>74</v>
      </c>
      <c r="E11" s="44">
        <v>0.5652777777777778</v>
      </c>
      <c r="F11" s="45">
        <v>0.6270833333333333</v>
      </c>
      <c r="G11" s="79"/>
      <c r="H11" s="121" t="s">
        <v>24</v>
      </c>
      <c r="I11" s="117" t="s">
        <v>25</v>
      </c>
      <c r="J11" s="117" t="s">
        <v>27</v>
      </c>
      <c r="K11" s="117" t="s">
        <v>28</v>
      </c>
      <c r="L11" s="117" t="s">
        <v>25</v>
      </c>
      <c r="M11" s="117" t="s">
        <v>27</v>
      </c>
      <c r="N11" s="117" t="s">
        <v>10</v>
      </c>
      <c r="O11" s="117" t="s">
        <v>27</v>
      </c>
      <c r="P11" s="117" t="s">
        <v>24</v>
      </c>
      <c r="Q11" s="117" t="s">
        <v>24</v>
      </c>
      <c r="R11" s="117" t="s">
        <v>26</v>
      </c>
      <c r="S11" s="117" t="s">
        <v>24</v>
      </c>
      <c r="T11" s="117" t="s">
        <v>10</v>
      </c>
      <c r="U11" s="117" t="s">
        <v>10</v>
      </c>
      <c r="V11" s="117" t="s">
        <v>24</v>
      </c>
      <c r="W11" s="117" t="s">
        <v>24</v>
      </c>
      <c r="X11" s="122" t="s">
        <v>10</v>
      </c>
      <c r="Y11" s="105"/>
      <c r="Z11" s="26"/>
      <c r="AA11" s="70"/>
      <c r="AC11" s="69" t="s">
        <v>10</v>
      </c>
      <c r="AD11" s="60">
        <v>47</v>
      </c>
      <c r="AE11" s="101"/>
      <c r="AF11" s="57"/>
      <c r="AG11" s="56"/>
      <c r="AH11" s="57"/>
      <c r="AI11" s="56"/>
      <c r="AJ11" s="60"/>
      <c r="AK11" s="37"/>
      <c r="AL11" s="52">
        <f t="shared" si="0"/>
        <v>11</v>
      </c>
      <c r="AM11" s="53">
        <f t="shared" si="1"/>
        <v>0</v>
      </c>
      <c r="AN11" s="54">
        <f t="shared" si="2"/>
        <v>11</v>
      </c>
      <c r="AO11" s="49">
        <f t="shared" si="3"/>
        <v>47</v>
      </c>
      <c r="AP11" s="42">
        <f t="shared" si="4"/>
        <v>60</v>
      </c>
      <c r="AQ11" s="51">
        <f t="shared" si="5"/>
        <v>107</v>
      </c>
      <c r="AS11" s="2">
        <f t="shared" si="6"/>
        <v>1</v>
      </c>
      <c r="AT11" s="2">
        <f t="shared" si="7"/>
        <v>1</v>
      </c>
      <c r="AU11" s="2">
        <f t="shared" si="8"/>
        <v>0</v>
      </c>
      <c r="AV11" s="2">
        <f t="shared" si="9"/>
        <v>0</v>
      </c>
      <c r="AW11" s="2">
        <f t="shared" si="10"/>
        <v>0</v>
      </c>
      <c r="AX11" s="2">
        <f t="shared" si="11"/>
        <v>1</v>
      </c>
      <c r="AY11" s="2">
        <f t="shared" si="12"/>
        <v>1</v>
      </c>
      <c r="AZ11" s="2">
        <f t="shared" si="13"/>
        <v>0</v>
      </c>
      <c r="BA11" s="2">
        <f t="shared" si="14"/>
        <v>1</v>
      </c>
      <c r="BB11" s="2">
        <f t="shared" si="15"/>
        <v>1</v>
      </c>
      <c r="BC11" s="2">
        <f t="shared" si="16"/>
        <v>0</v>
      </c>
      <c r="BD11" s="2">
        <f t="shared" si="17"/>
        <v>1</v>
      </c>
      <c r="BE11" s="2">
        <f t="shared" si="18"/>
        <v>1</v>
      </c>
      <c r="BF11" s="2">
        <f t="shared" si="19"/>
        <v>0</v>
      </c>
      <c r="BG11" s="2">
        <f t="shared" si="20"/>
        <v>1</v>
      </c>
      <c r="BH11" s="2">
        <f t="shared" si="21"/>
        <v>1</v>
      </c>
      <c r="BI11" s="2">
        <f t="shared" si="22"/>
        <v>1</v>
      </c>
      <c r="BJ11" s="2">
        <f t="shared" si="23"/>
        <v>0</v>
      </c>
      <c r="BK11" s="2">
        <f t="shared" si="24"/>
        <v>0</v>
      </c>
      <c r="BL11" s="2">
        <f t="shared" si="25"/>
        <v>0</v>
      </c>
      <c r="BN11" s="2">
        <f t="shared" si="26"/>
        <v>0</v>
      </c>
      <c r="BP11" s="2">
        <f t="shared" si="27"/>
        <v>0</v>
      </c>
      <c r="BR11" s="2">
        <f t="shared" si="28"/>
        <v>0</v>
      </c>
      <c r="BT11" s="2">
        <f t="shared" si="29"/>
        <v>0</v>
      </c>
      <c r="BV11" s="46">
        <f t="shared" si="30"/>
        <v>0</v>
      </c>
      <c r="BW11" s="2">
        <f t="shared" si="31"/>
        <v>0</v>
      </c>
    </row>
    <row r="12" spans="1:75" ht="15.75">
      <c r="A12" s="17">
        <v>4</v>
      </c>
      <c r="B12" s="32">
        <v>2</v>
      </c>
      <c r="C12" s="24" t="s">
        <v>71</v>
      </c>
      <c r="D12" s="25" t="s">
        <v>74</v>
      </c>
      <c r="E12" s="44">
        <v>0.5611111111111111</v>
      </c>
      <c r="F12" s="45">
        <v>0.6138888888888888</v>
      </c>
      <c r="G12" s="79"/>
      <c r="H12" s="121" t="s">
        <v>24</v>
      </c>
      <c r="I12" s="117" t="s">
        <v>27</v>
      </c>
      <c r="J12" s="117" t="s">
        <v>10</v>
      </c>
      <c r="K12" s="117" t="s">
        <v>28</v>
      </c>
      <c r="L12" s="117" t="s">
        <v>26</v>
      </c>
      <c r="M12" s="117" t="s">
        <v>24</v>
      </c>
      <c r="N12" s="117" t="s">
        <v>10</v>
      </c>
      <c r="O12" s="117" t="s">
        <v>27</v>
      </c>
      <c r="P12" s="117" t="s">
        <v>27</v>
      </c>
      <c r="Q12" s="117" t="s">
        <v>24</v>
      </c>
      <c r="R12" s="117" t="s">
        <v>24</v>
      </c>
      <c r="S12" s="117" t="s">
        <v>24</v>
      </c>
      <c r="T12" s="117" t="s">
        <v>10</v>
      </c>
      <c r="U12" s="117" t="s">
        <v>10</v>
      </c>
      <c r="V12" s="117" t="s">
        <v>27</v>
      </c>
      <c r="W12" s="117" t="s">
        <v>10</v>
      </c>
      <c r="X12" s="122" t="s">
        <v>10</v>
      </c>
      <c r="Y12" s="105"/>
      <c r="Z12" s="26"/>
      <c r="AA12" s="70"/>
      <c r="AC12" s="69" t="s">
        <v>10</v>
      </c>
      <c r="AD12" s="60">
        <v>26</v>
      </c>
      <c r="AE12" s="101"/>
      <c r="AF12" s="57"/>
      <c r="AG12" s="56"/>
      <c r="AH12" s="57"/>
      <c r="AI12" s="56"/>
      <c r="AJ12" s="60"/>
      <c r="AK12" s="37"/>
      <c r="AL12" s="52">
        <f t="shared" si="0"/>
        <v>8</v>
      </c>
      <c r="AM12" s="53">
        <f t="shared" si="1"/>
        <v>0</v>
      </c>
      <c r="AN12" s="54">
        <f t="shared" si="2"/>
        <v>8</v>
      </c>
      <c r="AO12" s="49">
        <f t="shared" si="3"/>
        <v>26</v>
      </c>
      <c r="AP12" s="42">
        <f t="shared" si="4"/>
        <v>60</v>
      </c>
      <c r="AQ12" s="51">
        <f t="shared" si="5"/>
        <v>86</v>
      </c>
      <c r="AS12" s="2">
        <f t="shared" si="6"/>
        <v>1</v>
      </c>
      <c r="AT12" s="2">
        <f t="shared" si="7"/>
        <v>0</v>
      </c>
      <c r="AU12" s="2">
        <f t="shared" si="8"/>
        <v>0</v>
      </c>
      <c r="AV12" s="2">
        <f t="shared" si="9"/>
        <v>0</v>
      </c>
      <c r="AW12" s="2">
        <f t="shared" si="10"/>
        <v>1</v>
      </c>
      <c r="AX12" s="2">
        <f t="shared" si="11"/>
        <v>0</v>
      </c>
      <c r="AY12" s="2">
        <f t="shared" si="12"/>
        <v>1</v>
      </c>
      <c r="AZ12" s="2">
        <f t="shared" si="13"/>
        <v>0</v>
      </c>
      <c r="BA12" s="2">
        <f t="shared" si="14"/>
        <v>0</v>
      </c>
      <c r="BB12" s="2">
        <f t="shared" si="15"/>
        <v>1</v>
      </c>
      <c r="BC12" s="2">
        <f t="shared" si="16"/>
        <v>1</v>
      </c>
      <c r="BD12" s="2">
        <f t="shared" si="17"/>
        <v>1</v>
      </c>
      <c r="BE12" s="2">
        <f t="shared" si="18"/>
        <v>1</v>
      </c>
      <c r="BF12" s="2">
        <f t="shared" si="19"/>
        <v>0</v>
      </c>
      <c r="BG12" s="2">
        <f t="shared" si="20"/>
        <v>0</v>
      </c>
      <c r="BH12" s="2">
        <f t="shared" si="21"/>
        <v>0</v>
      </c>
      <c r="BI12" s="2">
        <f t="shared" si="22"/>
        <v>1</v>
      </c>
      <c r="BJ12" s="2">
        <f t="shared" si="23"/>
        <v>0</v>
      </c>
      <c r="BK12" s="2">
        <f t="shared" si="24"/>
        <v>0</v>
      </c>
      <c r="BL12" s="2">
        <f t="shared" si="25"/>
        <v>0</v>
      </c>
      <c r="BN12" s="2">
        <f t="shared" si="26"/>
        <v>0</v>
      </c>
      <c r="BP12" s="2">
        <f t="shared" si="27"/>
        <v>0</v>
      </c>
      <c r="BR12" s="2">
        <f t="shared" si="28"/>
        <v>0</v>
      </c>
      <c r="BT12" s="2">
        <f t="shared" si="29"/>
        <v>0</v>
      </c>
      <c r="BV12" s="46">
        <f t="shared" si="30"/>
        <v>0</v>
      </c>
      <c r="BW12" s="2">
        <f t="shared" si="31"/>
        <v>0</v>
      </c>
    </row>
    <row r="13" spans="1:75" ht="15.75">
      <c r="A13" s="17">
        <v>5</v>
      </c>
      <c r="B13" s="32">
        <v>1</v>
      </c>
      <c r="C13" s="84" t="s">
        <v>87</v>
      </c>
      <c r="D13" s="85"/>
      <c r="E13" s="44">
        <v>0.5590277777777778</v>
      </c>
      <c r="F13" s="45">
        <v>0.59375</v>
      </c>
      <c r="G13" s="79"/>
      <c r="H13" s="121" t="s">
        <v>24</v>
      </c>
      <c r="I13" s="117" t="s">
        <v>25</v>
      </c>
      <c r="J13" s="117" t="s">
        <v>27</v>
      </c>
      <c r="K13" s="117" t="s">
        <v>26</v>
      </c>
      <c r="L13" s="117" t="s">
        <v>25</v>
      </c>
      <c r="M13" s="117" t="s">
        <v>26</v>
      </c>
      <c r="N13" s="117" t="s">
        <v>10</v>
      </c>
      <c r="O13" s="117" t="s">
        <v>27</v>
      </c>
      <c r="P13" s="117" t="s">
        <v>10</v>
      </c>
      <c r="Q13" s="117" t="s">
        <v>24</v>
      </c>
      <c r="R13" s="117" t="s">
        <v>24</v>
      </c>
      <c r="S13" s="117" t="s">
        <v>24</v>
      </c>
      <c r="T13" s="117" t="s">
        <v>10</v>
      </c>
      <c r="U13" s="117" t="s">
        <v>10</v>
      </c>
      <c r="V13" s="117" t="s">
        <v>26</v>
      </c>
      <c r="W13" s="117" t="s">
        <v>27</v>
      </c>
      <c r="X13" s="122" t="s">
        <v>24</v>
      </c>
      <c r="Y13" s="105"/>
      <c r="Z13" s="26"/>
      <c r="AA13" s="70"/>
      <c r="AC13" s="69" t="s">
        <v>24</v>
      </c>
      <c r="AD13" s="60">
        <v>53</v>
      </c>
      <c r="AE13" s="101"/>
      <c r="AF13" s="57"/>
      <c r="AG13" s="56"/>
      <c r="AH13" s="57"/>
      <c r="AI13" s="56"/>
      <c r="AJ13" s="60"/>
      <c r="AK13" s="37"/>
      <c r="AL13" s="52">
        <f t="shared" si="0"/>
        <v>8</v>
      </c>
      <c r="AM13" s="53">
        <f t="shared" si="1"/>
        <v>0</v>
      </c>
      <c r="AN13" s="54">
        <f t="shared" si="2"/>
        <v>8</v>
      </c>
      <c r="AO13" s="49">
        <f t="shared" si="3"/>
        <v>53</v>
      </c>
      <c r="AP13" s="42">
        <f t="shared" si="4"/>
        <v>60</v>
      </c>
      <c r="AQ13" s="51">
        <f t="shared" si="5"/>
        <v>113</v>
      </c>
      <c r="AS13" s="2">
        <f t="shared" si="6"/>
        <v>1</v>
      </c>
      <c r="AT13" s="2">
        <f t="shared" si="7"/>
        <v>1</v>
      </c>
      <c r="AU13" s="2">
        <f t="shared" si="8"/>
        <v>0</v>
      </c>
      <c r="AV13" s="2">
        <f t="shared" si="9"/>
        <v>1</v>
      </c>
      <c r="AW13" s="2">
        <f t="shared" si="10"/>
        <v>0</v>
      </c>
      <c r="AX13" s="2">
        <f t="shared" si="11"/>
        <v>0</v>
      </c>
      <c r="AY13" s="2">
        <f t="shared" si="12"/>
        <v>1</v>
      </c>
      <c r="AZ13" s="2">
        <f t="shared" si="13"/>
        <v>0</v>
      </c>
      <c r="BA13" s="2">
        <f t="shared" si="14"/>
        <v>0</v>
      </c>
      <c r="BB13" s="2">
        <f t="shared" si="15"/>
        <v>1</v>
      </c>
      <c r="BC13" s="2">
        <f t="shared" si="16"/>
        <v>1</v>
      </c>
      <c r="BD13" s="2">
        <f t="shared" si="17"/>
        <v>1</v>
      </c>
      <c r="BE13" s="2">
        <f t="shared" si="18"/>
        <v>1</v>
      </c>
      <c r="BF13" s="2">
        <f t="shared" si="19"/>
        <v>0</v>
      </c>
      <c r="BG13" s="2">
        <f t="shared" si="20"/>
        <v>0</v>
      </c>
      <c r="BH13" s="2">
        <f t="shared" si="21"/>
        <v>0</v>
      </c>
      <c r="BI13" s="2">
        <f t="shared" si="22"/>
        <v>0</v>
      </c>
      <c r="BJ13" s="2">
        <f t="shared" si="23"/>
        <v>0</v>
      </c>
      <c r="BK13" s="2">
        <f t="shared" si="24"/>
        <v>0</v>
      </c>
      <c r="BL13" s="2">
        <f t="shared" si="25"/>
        <v>0</v>
      </c>
      <c r="BN13" s="2">
        <f t="shared" si="26"/>
        <v>0</v>
      </c>
      <c r="BP13" s="2">
        <f t="shared" si="27"/>
        <v>0</v>
      </c>
      <c r="BR13" s="2">
        <f t="shared" si="28"/>
        <v>0</v>
      </c>
      <c r="BT13" s="2">
        <f t="shared" si="29"/>
        <v>0</v>
      </c>
      <c r="BV13" s="46">
        <f t="shared" si="30"/>
        <v>0</v>
      </c>
      <c r="BW13" s="2">
        <f t="shared" si="31"/>
        <v>0</v>
      </c>
    </row>
    <row r="14" spans="1:75" ht="15.75">
      <c r="A14" s="17">
        <v>6</v>
      </c>
      <c r="B14" s="32">
        <v>6</v>
      </c>
      <c r="C14" s="84"/>
      <c r="D14" s="85"/>
      <c r="E14" s="44"/>
      <c r="F14" s="45"/>
      <c r="G14" s="79"/>
      <c r="H14" s="121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22"/>
      <c r="Y14" s="105"/>
      <c r="Z14" s="26"/>
      <c r="AA14" s="70"/>
      <c r="AC14" s="69"/>
      <c r="AD14" s="60"/>
      <c r="AE14" s="101"/>
      <c r="AF14" s="57"/>
      <c r="AG14" s="56"/>
      <c r="AH14" s="57"/>
      <c r="AI14" s="56"/>
      <c r="AJ14" s="60"/>
      <c r="AK14" s="37"/>
      <c r="AL14" s="52">
        <f t="shared" si="0"/>
        <v>0</v>
      </c>
      <c r="AM14" s="53">
        <f t="shared" si="1"/>
        <v>0</v>
      </c>
      <c r="AN14" s="54">
        <f t="shared" si="2"/>
        <v>0</v>
      </c>
      <c r="AO14" s="49">
        <f t="shared" si="3"/>
        <v>0</v>
      </c>
      <c r="AP14" s="42">
        <f t="shared" si="4"/>
        <v>60</v>
      </c>
      <c r="AQ14" s="51">
        <f t="shared" si="5"/>
        <v>60</v>
      </c>
      <c r="AS14" s="2">
        <f t="shared" si="6"/>
        <v>0</v>
      </c>
      <c r="AT14" s="2">
        <f t="shared" si="7"/>
        <v>0</v>
      </c>
      <c r="AU14" s="2">
        <f t="shared" si="8"/>
        <v>0</v>
      </c>
      <c r="AV14" s="2">
        <f t="shared" si="9"/>
        <v>0</v>
      </c>
      <c r="AW14" s="2">
        <f t="shared" si="10"/>
        <v>0</v>
      </c>
      <c r="AX14" s="2">
        <f t="shared" si="11"/>
        <v>0</v>
      </c>
      <c r="AY14" s="2">
        <f t="shared" si="12"/>
        <v>0</v>
      </c>
      <c r="AZ14" s="2">
        <f t="shared" si="13"/>
        <v>0</v>
      </c>
      <c r="BA14" s="2">
        <f t="shared" si="14"/>
        <v>0</v>
      </c>
      <c r="BB14" s="2">
        <f t="shared" si="15"/>
        <v>0</v>
      </c>
      <c r="BC14" s="2">
        <f t="shared" si="16"/>
        <v>0</v>
      </c>
      <c r="BD14" s="2">
        <f t="shared" si="17"/>
        <v>0</v>
      </c>
      <c r="BE14" s="2">
        <f t="shared" si="18"/>
        <v>0</v>
      </c>
      <c r="BF14" s="2">
        <f t="shared" si="19"/>
        <v>0</v>
      </c>
      <c r="BG14" s="2">
        <f t="shared" si="20"/>
        <v>0</v>
      </c>
      <c r="BH14" s="2">
        <f t="shared" si="21"/>
        <v>0</v>
      </c>
      <c r="BI14" s="2">
        <f t="shared" si="22"/>
        <v>0</v>
      </c>
      <c r="BJ14" s="2">
        <f t="shared" si="23"/>
        <v>0</v>
      </c>
      <c r="BK14" s="2">
        <f t="shared" si="24"/>
        <v>0</v>
      </c>
      <c r="BL14" s="2">
        <f t="shared" si="25"/>
        <v>0</v>
      </c>
      <c r="BN14" s="2">
        <f t="shared" si="26"/>
        <v>0</v>
      </c>
      <c r="BP14" s="2">
        <f t="shared" si="27"/>
        <v>0</v>
      </c>
      <c r="BR14" s="2">
        <f t="shared" si="28"/>
        <v>0</v>
      </c>
      <c r="BT14" s="2">
        <f t="shared" si="29"/>
        <v>0</v>
      </c>
      <c r="BV14" s="46">
        <f t="shared" si="30"/>
        <v>0</v>
      </c>
      <c r="BW14" s="2">
        <f t="shared" si="31"/>
        <v>0</v>
      </c>
    </row>
    <row r="15" spans="1:75" ht="15.75">
      <c r="A15" s="17">
        <v>7</v>
      </c>
      <c r="B15" s="32">
        <v>7</v>
      </c>
      <c r="C15" s="84"/>
      <c r="D15" s="85"/>
      <c r="E15" s="44"/>
      <c r="F15" s="45"/>
      <c r="G15" s="79"/>
      <c r="H15" s="121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22"/>
      <c r="Y15" s="105"/>
      <c r="Z15" s="26"/>
      <c r="AA15" s="70"/>
      <c r="AC15" s="69"/>
      <c r="AD15" s="60"/>
      <c r="AE15" s="101"/>
      <c r="AF15" s="57"/>
      <c r="AG15" s="56"/>
      <c r="AH15" s="57"/>
      <c r="AI15" s="56"/>
      <c r="AJ15" s="60"/>
      <c r="AK15" s="37"/>
      <c r="AL15" s="52">
        <f t="shared" si="0"/>
        <v>0</v>
      </c>
      <c r="AM15" s="53">
        <f t="shared" si="1"/>
        <v>0</v>
      </c>
      <c r="AN15" s="54">
        <f t="shared" si="2"/>
        <v>0</v>
      </c>
      <c r="AO15" s="49">
        <f t="shared" si="3"/>
        <v>0</v>
      </c>
      <c r="AP15" s="42">
        <f t="shared" si="4"/>
        <v>60</v>
      </c>
      <c r="AQ15" s="51">
        <f t="shared" si="5"/>
        <v>60</v>
      </c>
      <c r="AS15" s="2">
        <f t="shared" si="6"/>
        <v>0</v>
      </c>
      <c r="AT15" s="2">
        <f t="shared" si="7"/>
        <v>0</v>
      </c>
      <c r="AU15" s="2">
        <f t="shared" si="8"/>
        <v>0</v>
      </c>
      <c r="AV15" s="2">
        <f t="shared" si="9"/>
        <v>0</v>
      </c>
      <c r="AW15" s="2">
        <f t="shared" si="10"/>
        <v>0</v>
      </c>
      <c r="AX15" s="2">
        <f t="shared" si="11"/>
        <v>0</v>
      </c>
      <c r="AY15" s="2">
        <f t="shared" si="12"/>
        <v>0</v>
      </c>
      <c r="AZ15" s="2">
        <f t="shared" si="13"/>
        <v>0</v>
      </c>
      <c r="BA15" s="2">
        <f t="shared" si="14"/>
        <v>0</v>
      </c>
      <c r="BB15" s="2">
        <f t="shared" si="15"/>
        <v>0</v>
      </c>
      <c r="BC15" s="2">
        <f t="shared" si="16"/>
        <v>0</v>
      </c>
      <c r="BD15" s="2">
        <f t="shared" si="17"/>
        <v>0</v>
      </c>
      <c r="BE15" s="2">
        <f t="shared" si="18"/>
        <v>0</v>
      </c>
      <c r="BF15" s="2">
        <f t="shared" si="19"/>
        <v>0</v>
      </c>
      <c r="BG15" s="2">
        <f t="shared" si="20"/>
        <v>0</v>
      </c>
      <c r="BH15" s="2">
        <f t="shared" si="21"/>
        <v>0</v>
      </c>
      <c r="BI15" s="2">
        <f t="shared" si="22"/>
        <v>0</v>
      </c>
      <c r="BJ15" s="2">
        <f t="shared" si="23"/>
        <v>0</v>
      </c>
      <c r="BK15" s="2">
        <f t="shared" si="24"/>
        <v>0</v>
      </c>
      <c r="BL15" s="2">
        <f t="shared" si="25"/>
        <v>0</v>
      </c>
      <c r="BN15" s="2">
        <f t="shared" si="26"/>
        <v>0</v>
      </c>
      <c r="BP15" s="2">
        <f t="shared" si="27"/>
        <v>0</v>
      </c>
      <c r="BR15" s="2">
        <f t="shared" si="28"/>
        <v>0</v>
      </c>
      <c r="BT15" s="2">
        <f t="shared" si="29"/>
        <v>0</v>
      </c>
      <c r="BV15" s="46">
        <f t="shared" si="30"/>
        <v>0</v>
      </c>
      <c r="BW15" s="2">
        <f t="shared" si="31"/>
        <v>0</v>
      </c>
    </row>
    <row r="16" spans="1:75" ht="15.75">
      <c r="A16" s="17">
        <v>8</v>
      </c>
      <c r="B16" s="32">
        <v>8</v>
      </c>
      <c r="C16" s="84"/>
      <c r="D16" s="85"/>
      <c r="E16" s="44"/>
      <c r="F16" s="45"/>
      <c r="G16" s="79"/>
      <c r="H16" s="121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22"/>
      <c r="Y16" s="105"/>
      <c r="Z16" s="26"/>
      <c r="AA16" s="70"/>
      <c r="AC16" s="69"/>
      <c r="AD16" s="60"/>
      <c r="AE16" s="101"/>
      <c r="AF16" s="57"/>
      <c r="AG16" s="56"/>
      <c r="AH16" s="57"/>
      <c r="AI16" s="56"/>
      <c r="AJ16" s="60"/>
      <c r="AK16" s="37"/>
      <c r="AL16" s="52">
        <f t="shared" si="0"/>
        <v>0</v>
      </c>
      <c r="AM16" s="53">
        <f t="shared" si="1"/>
        <v>0</v>
      </c>
      <c r="AN16" s="54">
        <f t="shared" si="2"/>
        <v>0</v>
      </c>
      <c r="AO16" s="49">
        <f t="shared" si="3"/>
        <v>0</v>
      </c>
      <c r="AP16" s="42">
        <f t="shared" si="4"/>
        <v>60</v>
      </c>
      <c r="AQ16" s="51">
        <f t="shared" si="5"/>
        <v>60</v>
      </c>
      <c r="AS16" s="2">
        <f t="shared" si="6"/>
        <v>0</v>
      </c>
      <c r="AT16" s="2">
        <f t="shared" si="7"/>
        <v>0</v>
      </c>
      <c r="AU16" s="2">
        <f t="shared" si="8"/>
        <v>0</v>
      </c>
      <c r="AV16" s="2">
        <f t="shared" si="9"/>
        <v>0</v>
      </c>
      <c r="AW16" s="2">
        <f t="shared" si="10"/>
        <v>0</v>
      </c>
      <c r="AX16" s="2">
        <f t="shared" si="11"/>
        <v>0</v>
      </c>
      <c r="AY16" s="2">
        <f t="shared" si="12"/>
        <v>0</v>
      </c>
      <c r="AZ16" s="2">
        <f t="shared" si="13"/>
        <v>0</v>
      </c>
      <c r="BA16" s="2">
        <f t="shared" si="14"/>
        <v>0</v>
      </c>
      <c r="BB16" s="2">
        <f t="shared" si="15"/>
        <v>0</v>
      </c>
      <c r="BC16" s="2">
        <f t="shared" si="16"/>
        <v>0</v>
      </c>
      <c r="BD16" s="2">
        <f t="shared" si="17"/>
        <v>0</v>
      </c>
      <c r="BE16" s="2">
        <f t="shared" si="18"/>
        <v>0</v>
      </c>
      <c r="BF16" s="2">
        <f t="shared" si="19"/>
        <v>0</v>
      </c>
      <c r="BG16" s="2">
        <f t="shared" si="20"/>
        <v>0</v>
      </c>
      <c r="BH16" s="2">
        <f t="shared" si="21"/>
        <v>0</v>
      </c>
      <c r="BI16" s="2">
        <f t="shared" si="22"/>
        <v>0</v>
      </c>
      <c r="BJ16" s="2">
        <f t="shared" si="23"/>
        <v>0</v>
      </c>
      <c r="BK16" s="2">
        <f t="shared" si="24"/>
        <v>0</v>
      </c>
      <c r="BL16" s="2">
        <f t="shared" si="25"/>
        <v>0</v>
      </c>
      <c r="BN16" s="2">
        <f t="shared" si="26"/>
        <v>0</v>
      </c>
      <c r="BP16" s="2">
        <f t="shared" si="27"/>
        <v>0</v>
      </c>
      <c r="BR16" s="2">
        <f t="shared" si="28"/>
        <v>0</v>
      </c>
      <c r="BT16" s="2">
        <f t="shared" si="29"/>
        <v>0</v>
      </c>
      <c r="BV16" s="46">
        <f t="shared" si="30"/>
        <v>0</v>
      </c>
      <c r="BW16" s="2">
        <f t="shared" si="31"/>
        <v>0</v>
      </c>
    </row>
    <row r="17" spans="1:75" ht="15.75">
      <c r="A17" s="17">
        <v>9</v>
      </c>
      <c r="B17" s="32">
        <v>9</v>
      </c>
      <c r="C17" s="84"/>
      <c r="D17" s="85"/>
      <c r="E17" s="44"/>
      <c r="F17" s="45"/>
      <c r="G17" s="79"/>
      <c r="H17" s="121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22"/>
      <c r="Y17" s="105"/>
      <c r="Z17" s="26"/>
      <c r="AA17" s="70"/>
      <c r="AC17" s="69"/>
      <c r="AD17" s="60"/>
      <c r="AE17" s="101"/>
      <c r="AF17" s="57"/>
      <c r="AG17" s="56"/>
      <c r="AH17" s="57"/>
      <c r="AI17" s="56"/>
      <c r="AJ17" s="60"/>
      <c r="AK17" s="36"/>
      <c r="AL17" s="52">
        <f t="shared" si="0"/>
        <v>0</v>
      </c>
      <c r="AM17" s="53">
        <f t="shared" si="1"/>
        <v>0</v>
      </c>
      <c r="AN17" s="54">
        <f t="shared" si="2"/>
        <v>0</v>
      </c>
      <c r="AO17" s="49">
        <f t="shared" si="3"/>
        <v>0</v>
      </c>
      <c r="AP17" s="42">
        <f t="shared" si="4"/>
        <v>60</v>
      </c>
      <c r="AQ17" s="51">
        <f t="shared" si="5"/>
        <v>60</v>
      </c>
      <c r="AS17" s="2">
        <f t="shared" si="6"/>
        <v>0</v>
      </c>
      <c r="AT17" s="2">
        <f t="shared" si="7"/>
        <v>0</v>
      </c>
      <c r="AU17" s="2">
        <f t="shared" si="8"/>
        <v>0</v>
      </c>
      <c r="AV17" s="2">
        <f t="shared" si="9"/>
        <v>0</v>
      </c>
      <c r="AW17" s="2">
        <f t="shared" si="10"/>
        <v>0</v>
      </c>
      <c r="AX17" s="2">
        <f t="shared" si="11"/>
        <v>0</v>
      </c>
      <c r="AY17" s="2">
        <f t="shared" si="12"/>
        <v>0</v>
      </c>
      <c r="AZ17" s="2">
        <f t="shared" si="13"/>
        <v>0</v>
      </c>
      <c r="BA17" s="2">
        <f t="shared" si="14"/>
        <v>0</v>
      </c>
      <c r="BB17" s="2">
        <f t="shared" si="15"/>
        <v>0</v>
      </c>
      <c r="BC17" s="2">
        <f t="shared" si="16"/>
        <v>0</v>
      </c>
      <c r="BD17" s="2">
        <f t="shared" si="17"/>
        <v>0</v>
      </c>
      <c r="BE17" s="2">
        <f t="shared" si="18"/>
        <v>0</v>
      </c>
      <c r="BF17" s="2">
        <f t="shared" si="19"/>
        <v>0</v>
      </c>
      <c r="BG17" s="2">
        <f t="shared" si="20"/>
        <v>0</v>
      </c>
      <c r="BH17" s="2">
        <f t="shared" si="21"/>
        <v>0</v>
      </c>
      <c r="BI17" s="2">
        <f t="shared" si="22"/>
        <v>0</v>
      </c>
      <c r="BJ17" s="2">
        <f t="shared" si="23"/>
        <v>0</v>
      </c>
      <c r="BK17" s="2">
        <f t="shared" si="24"/>
        <v>0</v>
      </c>
      <c r="BL17" s="2">
        <f t="shared" si="25"/>
        <v>0</v>
      </c>
      <c r="BN17" s="2">
        <f t="shared" si="26"/>
        <v>0</v>
      </c>
      <c r="BP17" s="2">
        <f t="shared" si="27"/>
        <v>0</v>
      </c>
      <c r="BR17" s="2">
        <f t="shared" si="28"/>
        <v>0</v>
      </c>
      <c r="BT17" s="2">
        <f t="shared" si="29"/>
        <v>0</v>
      </c>
      <c r="BV17" s="46">
        <f t="shared" si="30"/>
        <v>0</v>
      </c>
      <c r="BW17" s="2">
        <f t="shared" si="31"/>
        <v>0</v>
      </c>
    </row>
    <row r="18" spans="1:75" ht="15.75">
      <c r="A18" s="17">
        <v>10</v>
      </c>
      <c r="B18" s="32">
        <v>10</v>
      </c>
      <c r="C18" s="84"/>
      <c r="D18" s="85"/>
      <c r="E18" s="44"/>
      <c r="F18" s="45"/>
      <c r="G18" s="79"/>
      <c r="H18" s="121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22"/>
      <c r="Y18" s="105"/>
      <c r="Z18" s="26"/>
      <c r="AA18" s="70"/>
      <c r="AC18" s="69"/>
      <c r="AD18" s="60"/>
      <c r="AE18" s="101"/>
      <c r="AF18" s="57"/>
      <c r="AG18" s="56"/>
      <c r="AH18" s="57"/>
      <c r="AI18" s="56"/>
      <c r="AJ18" s="60"/>
      <c r="AK18" s="36"/>
      <c r="AL18" s="52">
        <f t="shared" si="0"/>
        <v>0</v>
      </c>
      <c r="AM18" s="53">
        <f t="shared" si="1"/>
        <v>0</v>
      </c>
      <c r="AN18" s="54">
        <f t="shared" si="2"/>
        <v>0</v>
      </c>
      <c r="AO18" s="49">
        <f t="shared" si="3"/>
        <v>0</v>
      </c>
      <c r="AP18" s="42">
        <f t="shared" si="4"/>
        <v>60</v>
      </c>
      <c r="AQ18" s="51">
        <f t="shared" si="5"/>
        <v>60</v>
      </c>
      <c r="AS18" s="2">
        <f t="shared" si="6"/>
        <v>0</v>
      </c>
      <c r="AT18" s="2">
        <f t="shared" si="7"/>
        <v>0</v>
      </c>
      <c r="AU18" s="2">
        <f t="shared" si="8"/>
        <v>0</v>
      </c>
      <c r="AV18" s="2">
        <f t="shared" si="9"/>
        <v>0</v>
      </c>
      <c r="AW18" s="2">
        <f t="shared" si="10"/>
        <v>0</v>
      </c>
      <c r="AX18" s="2">
        <f t="shared" si="11"/>
        <v>0</v>
      </c>
      <c r="AY18" s="2">
        <f t="shared" si="12"/>
        <v>0</v>
      </c>
      <c r="AZ18" s="2">
        <f t="shared" si="13"/>
        <v>0</v>
      </c>
      <c r="BA18" s="2">
        <f t="shared" si="14"/>
        <v>0</v>
      </c>
      <c r="BB18" s="2">
        <f t="shared" si="15"/>
        <v>0</v>
      </c>
      <c r="BC18" s="2">
        <f t="shared" si="16"/>
        <v>0</v>
      </c>
      <c r="BD18" s="2">
        <f t="shared" si="17"/>
        <v>0</v>
      </c>
      <c r="BE18" s="2">
        <f t="shared" si="18"/>
        <v>0</v>
      </c>
      <c r="BF18" s="2">
        <f t="shared" si="19"/>
        <v>0</v>
      </c>
      <c r="BG18" s="2">
        <f t="shared" si="20"/>
        <v>0</v>
      </c>
      <c r="BH18" s="2">
        <f t="shared" si="21"/>
        <v>0</v>
      </c>
      <c r="BI18" s="2">
        <f t="shared" si="22"/>
        <v>0</v>
      </c>
      <c r="BJ18" s="2">
        <f t="shared" si="23"/>
        <v>0</v>
      </c>
      <c r="BK18" s="2">
        <f t="shared" si="24"/>
        <v>0</v>
      </c>
      <c r="BL18" s="2">
        <f t="shared" si="25"/>
        <v>0</v>
      </c>
      <c r="BN18" s="2">
        <f t="shared" si="26"/>
        <v>0</v>
      </c>
      <c r="BP18" s="2">
        <f t="shared" si="27"/>
        <v>0</v>
      </c>
      <c r="BR18" s="2">
        <f t="shared" si="28"/>
        <v>0</v>
      </c>
      <c r="BT18" s="2">
        <f t="shared" si="29"/>
        <v>0</v>
      </c>
      <c r="BV18" s="46">
        <f t="shared" si="30"/>
        <v>0</v>
      </c>
      <c r="BW18" s="2">
        <f t="shared" si="31"/>
        <v>0</v>
      </c>
    </row>
    <row r="19" spans="1:75" ht="15.75">
      <c r="A19" s="17">
        <v>11</v>
      </c>
      <c r="B19" s="32">
        <v>11</v>
      </c>
      <c r="C19" s="84"/>
      <c r="D19" s="85"/>
      <c r="E19" s="44"/>
      <c r="F19" s="45"/>
      <c r="G19" s="79"/>
      <c r="H19" s="121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22"/>
      <c r="Y19" s="105"/>
      <c r="Z19" s="26"/>
      <c r="AA19" s="70"/>
      <c r="AC19" s="69"/>
      <c r="AD19" s="60"/>
      <c r="AE19" s="101"/>
      <c r="AF19" s="57"/>
      <c r="AG19" s="56"/>
      <c r="AH19" s="57"/>
      <c r="AI19" s="56"/>
      <c r="AJ19" s="60"/>
      <c r="AK19" s="37"/>
      <c r="AL19" s="52">
        <f t="shared" si="0"/>
        <v>0</v>
      </c>
      <c r="AM19" s="53">
        <f t="shared" si="1"/>
        <v>0</v>
      </c>
      <c r="AN19" s="54">
        <f t="shared" si="2"/>
        <v>0</v>
      </c>
      <c r="AO19" s="49">
        <f t="shared" si="3"/>
        <v>0</v>
      </c>
      <c r="AP19" s="42">
        <f t="shared" si="4"/>
        <v>60</v>
      </c>
      <c r="AQ19" s="51">
        <f t="shared" si="5"/>
        <v>60</v>
      </c>
      <c r="AS19" s="2">
        <f t="shared" si="6"/>
        <v>0</v>
      </c>
      <c r="AT19" s="2">
        <f t="shared" si="7"/>
        <v>0</v>
      </c>
      <c r="AU19" s="2">
        <f t="shared" si="8"/>
        <v>0</v>
      </c>
      <c r="AV19" s="2">
        <f t="shared" si="9"/>
        <v>0</v>
      </c>
      <c r="AW19" s="2">
        <f t="shared" si="10"/>
        <v>0</v>
      </c>
      <c r="AX19" s="2">
        <f t="shared" si="11"/>
        <v>0</v>
      </c>
      <c r="AY19" s="2">
        <f t="shared" si="12"/>
        <v>0</v>
      </c>
      <c r="AZ19" s="2">
        <f t="shared" si="13"/>
        <v>0</v>
      </c>
      <c r="BA19" s="2">
        <f t="shared" si="14"/>
        <v>0</v>
      </c>
      <c r="BB19" s="2">
        <f t="shared" si="15"/>
        <v>0</v>
      </c>
      <c r="BC19" s="2">
        <f t="shared" si="16"/>
        <v>0</v>
      </c>
      <c r="BD19" s="2">
        <f t="shared" si="17"/>
        <v>0</v>
      </c>
      <c r="BE19" s="2">
        <f t="shared" si="18"/>
        <v>0</v>
      </c>
      <c r="BF19" s="2">
        <f t="shared" si="19"/>
        <v>0</v>
      </c>
      <c r="BG19" s="2">
        <f t="shared" si="20"/>
        <v>0</v>
      </c>
      <c r="BH19" s="2">
        <f t="shared" si="21"/>
        <v>0</v>
      </c>
      <c r="BI19" s="2">
        <f t="shared" si="22"/>
        <v>0</v>
      </c>
      <c r="BJ19" s="2">
        <f t="shared" si="23"/>
        <v>0</v>
      </c>
      <c r="BK19" s="2">
        <f t="shared" si="24"/>
        <v>0</v>
      </c>
      <c r="BL19" s="2">
        <f t="shared" si="25"/>
        <v>0</v>
      </c>
      <c r="BN19" s="2">
        <f t="shared" si="26"/>
        <v>0</v>
      </c>
      <c r="BP19" s="2">
        <f t="shared" si="27"/>
        <v>0</v>
      </c>
      <c r="BR19" s="2">
        <f t="shared" si="28"/>
        <v>0</v>
      </c>
      <c r="BT19" s="2">
        <f t="shared" si="29"/>
        <v>0</v>
      </c>
      <c r="BV19" s="46">
        <f t="shared" si="30"/>
        <v>0</v>
      </c>
      <c r="BW19" s="2">
        <f t="shared" si="31"/>
        <v>0</v>
      </c>
    </row>
    <row r="20" spans="1:75" ht="15.75">
      <c r="A20" s="17">
        <v>12</v>
      </c>
      <c r="B20" s="32">
        <v>12</v>
      </c>
      <c r="C20" s="84"/>
      <c r="D20" s="85"/>
      <c r="E20" s="44"/>
      <c r="F20" s="45"/>
      <c r="G20" s="79"/>
      <c r="H20" s="121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22"/>
      <c r="Y20" s="105"/>
      <c r="Z20" s="26"/>
      <c r="AA20" s="70"/>
      <c r="AC20" s="69"/>
      <c r="AD20" s="60"/>
      <c r="AE20" s="101"/>
      <c r="AF20" s="57"/>
      <c r="AG20" s="56"/>
      <c r="AH20" s="57"/>
      <c r="AI20" s="56"/>
      <c r="AJ20" s="60"/>
      <c r="AK20" s="37"/>
      <c r="AL20" s="52">
        <f t="shared" si="0"/>
        <v>0</v>
      </c>
      <c r="AM20" s="53">
        <f t="shared" si="1"/>
        <v>0</v>
      </c>
      <c r="AN20" s="54">
        <f t="shared" si="2"/>
        <v>0</v>
      </c>
      <c r="AO20" s="49">
        <f t="shared" si="3"/>
        <v>0</v>
      </c>
      <c r="AP20" s="42">
        <f t="shared" si="4"/>
        <v>60</v>
      </c>
      <c r="AQ20" s="51">
        <f t="shared" si="5"/>
        <v>60</v>
      </c>
      <c r="AS20" s="2">
        <f t="shared" si="6"/>
        <v>0</v>
      </c>
      <c r="AT20" s="2">
        <f t="shared" si="7"/>
        <v>0</v>
      </c>
      <c r="AU20" s="2">
        <f t="shared" si="8"/>
        <v>0</v>
      </c>
      <c r="AV20" s="2">
        <f t="shared" si="9"/>
        <v>0</v>
      </c>
      <c r="AW20" s="2">
        <f t="shared" si="10"/>
        <v>0</v>
      </c>
      <c r="AX20" s="2">
        <f t="shared" si="11"/>
        <v>0</v>
      </c>
      <c r="AY20" s="2">
        <f t="shared" si="12"/>
        <v>0</v>
      </c>
      <c r="AZ20" s="2">
        <f t="shared" si="13"/>
        <v>0</v>
      </c>
      <c r="BA20" s="2">
        <f t="shared" si="14"/>
        <v>0</v>
      </c>
      <c r="BB20" s="2">
        <f t="shared" si="15"/>
        <v>0</v>
      </c>
      <c r="BC20" s="2">
        <f t="shared" si="16"/>
        <v>0</v>
      </c>
      <c r="BD20" s="2">
        <f t="shared" si="17"/>
        <v>0</v>
      </c>
      <c r="BE20" s="2">
        <f t="shared" si="18"/>
        <v>0</v>
      </c>
      <c r="BF20" s="2">
        <f t="shared" si="19"/>
        <v>0</v>
      </c>
      <c r="BG20" s="2">
        <f t="shared" si="20"/>
        <v>0</v>
      </c>
      <c r="BH20" s="2">
        <f t="shared" si="21"/>
        <v>0</v>
      </c>
      <c r="BI20" s="2">
        <f t="shared" si="22"/>
        <v>0</v>
      </c>
      <c r="BJ20" s="2">
        <f t="shared" si="23"/>
        <v>0</v>
      </c>
      <c r="BK20" s="2">
        <f t="shared" si="24"/>
        <v>0</v>
      </c>
      <c r="BL20" s="2">
        <f t="shared" si="25"/>
        <v>0</v>
      </c>
      <c r="BN20" s="2">
        <f t="shared" si="26"/>
        <v>0</v>
      </c>
      <c r="BP20" s="2">
        <f t="shared" si="27"/>
        <v>0</v>
      </c>
      <c r="BR20" s="2">
        <f t="shared" si="28"/>
        <v>0</v>
      </c>
      <c r="BT20" s="2">
        <f t="shared" si="29"/>
        <v>0</v>
      </c>
      <c r="BV20" s="46">
        <f t="shared" si="30"/>
        <v>0</v>
      </c>
      <c r="BW20" s="2">
        <f t="shared" si="31"/>
        <v>0</v>
      </c>
    </row>
    <row r="21" spans="1:75" ht="15.75">
      <c r="A21" s="17">
        <v>13</v>
      </c>
      <c r="B21" s="32">
        <v>13</v>
      </c>
      <c r="C21" s="84"/>
      <c r="D21" s="85"/>
      <c r="E21" s="44"/>
      <c r="F21" s="45"/>
      <c r="G21" s="79"/>
      <c r="H21" s="121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22"/>
      <c r="Y21" s="105"/>
      <c r="Z21" s="26"/>
      <c r="AA21" s="70"/>
      <c r="AC21" s="69"/>
      <c r="AD21" s="60"/>
      <c r="AE21" s="101"/>
      <c r="AF21" s="57"/>
      <c r="AG21" s="56"/>
      <c r="AH21" s="57"/>
      <c r="AI21" s="56"/>
      <c r="AJ21" s="60"/>
      <c r="AK21" s="36"/>
      <c r="AL21" s="52">
        <f t="shared" si="0"/>
        <v>0</v>
      </c>
      <c r="AM21" s="53">
        <f t="shared" si="1"/>
        <v>0</v>
      </c>
      <c r="AN21" s="54">
        <f t="shared" si="2"/>
        <v>0</v>
      </c>
      <c r="AO21" s="49">
        <f t="shared" si="3"/>
        <v>0</v>
      </c>
      <c r="AP21" s="42">
        <f t="shared" si="4"/>
        <v>60</v>
      </c>
      <c r="AQ21" s="51">
        <f t="shared" si="5"/>
        <v>60</v>
      </c>
      <c r="AS21" s="2">
        <f t="shared" si="6"/>
        <v>0</v>
      </c>
      <c r="AT21" s="2">
        <f t="shared" si="7"/>
        <v>0</v>
      </c>
      <c r="AU21" s="2">
        <f t="shared" si="8"/>
        <v>0</v>
      </c>
      <c r="AV21" s="2">
        <f t="shared" si="9"/>
        <v>0</v>
      </c>
      <c r="AW21" s="2">
        <f t="shared" si="10"/>
        <v>0</v>
      </c>
      <c r="AX21" s="2">
        <f t="shared" si="11"/>
        <v>0</v>
      </c>
      <c r="AY21" s="2">
        <f t="shared" si="12"/>
        <v>0</v>
      </c>
      <c r="AZ21" s="2">
        <f t="shared" si="13"/>
        <v>0</v>
      </c>
      <c r="BA21" s="2">
        <f t="shared" si="14"/>
        <v>0</v>
      </c>
      <c r="BB21" s="2">
        <f t="shared" si="15"/>
        <v>0</v>
      </c>
      <c r="BC21" s="2">
        <f t="shared" si="16"/>
        <v>0</v>
      </c>
      <c r="BD21" s="2">
        <f t="shared" si="17"/>
        <v>0</v>
      </c>
      <c r="BE21" s="2">
        <f t="shared" si="18"/>
        <v>0</v>
      </c>
      <c r="BF21" s="2">
        <f t="shared" si="19"/>
        <v>0</v>
      </c>
      <c r="BG21" s="2">
        <f t="shared" si="20"/>
        <v>0</v>
      </c>
      <c r="BH21" s="2">
        <f t="shared" si="21"/>
        <v>0</v>
      </c>
      <c r="BI21" s="2">
        <f t="shared" si="22"/>
        <v>0</v>
      </c>
      <c r="BJ21" s="2">
        <f t="shared" si="23"/>
        <v>0</v>
      </c>
      <c r="BK21" s="2">
        <f t="shared" si="24"/>
        <v>0</v>
      </c>
      <c r="BL21" s="2">
        <f t="shared" si="25"/>
        <v>0</v>
      </c>
      <c r="BN21" s="2">
        <f t="shared" si="26"/>
        <v>0</v>
      </c>
      <c r="BP21" s="2">
        <f t="shared" si="27"/>
        <v>0</v>
      </c>
      <c r="BR21" s="2">
        <f t="shared" si="28"/>
        <v>0</v>
      </c>
      <c r="BT21" s="2">
        <f t="shared" si="29"/>
        <v>0</v>
      </c>
      <c r="BV21" s="46">
        <f t="shared" si="30"/>
        <v>0</v>
      </c>
      <c r="BW21" s="2">
        <f t="shared" si="31"/>
        <v>0</v>
      </c>
    </row>
    <row r="22" spans="1:75" ht="15.75">
      <c r="A22" s="17">
        <v>14</v>
      </c>
      <c r="B22" s="32">
        <v>14</v>
      </c>
      <c r="C22" s="84"/>
      <c r="D22" s="85"/>
      <c r="E22" s="44"/>
      <c r="F22" s="45"/>
      <c r="G22" s="79"/>
      <c r="H22" s="121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22"/>
      <c r="Y22" s="105"/>
      <c r="Z22" s="26"/>
      <c r="AA22" s="70"/>
      <c r="AC22" s="69"/>
      <c r="AD22" s="60"/>
      <c r="AE22" s="101"/>
      <c r="AF22" s="57"/>
      <c r="AG22" s="56"/>
      <c r="AH22" s="57"/>
      <c r="AI22" s="56"/>
      <c r="AJ22" s="60"/>
      <c r="AK22" s="36"/>
      <c r="AL22" s="52">
        <f t="shared" si="0"/>
        <v>0</v>
      </c>
      <c r="AM22" s="53">
        <f t="shared" si="1"/>
        <v>0</v>
      </c>
      <c r="AN22" s="54">
        <f t="shared" si="2"/>
        <v>0</v>
      </c>
      <c r="AO22" s="49">
        <f t="shared" si="3"/>
        <v>0</v>
      </c>
      <c r="AP22" s="42">
        <f t="shared" si="4"/>
        <v>60</v>
      </c>
      <c r="AQ22" s="51">
        <f t="shared" si="5"/>
        <v>60</v>
      </c>
      <c r="AS22" s="2">
        <f t="shared" si="6"/>
        <v>0</v>
      </c>
      <c r="AT22" s="2">
        <f t="shared" si="7"/>
        <v>0</v>
      </c>
      <c r="AU22" s="2">
        <f t="shared" si="8"/>
        <v>0</v>
      </c>
      <c r="AV22" s="2">
        <f t="shared" si="9"/>
        <v>0</v>
      </c>
      <c r="AW22" s="2">
        <f t="shared" si="10"/>
        <v>0</v>
      </c>
      <c r="AX22" s="2">
        <f t="shared" si="11"/>
        <v>0</v>
      </c>
      <c r="AY22" s="2">
        <f t="shared" si="12"/>
        <v>0</v>
      </c>
      <c r="AZ22" s="2">
        <f t="shared" si="13"/>
        <v>0</v>
      </c>
      <c r="BA22" s="2">
        <f t="shared" si="14"/>
        <v>0</v>
      </c>
      <c r="BB22" s="2">
        <f t="shared" si="15"/>
        <v>0</v>
      </c>
      <c r="BC22" s="2">
        <f t="shared" si="16"/>
        <v>0</v>
      </c>
      <c r="BD22" s="2">
        <f t="shared" si="17"/>
        <v>0</v>
      </c>
      <c r="BE22" s="2">
        <f t="shared" si="18"/>
        <v>0</v>
      </c>
      <c r="BF22" s="2">
        <f t="shared" si="19"/>
        <v>0</v>
      </c>
      <c r="BG22" s="2">
        <f t="shared" si="20"/>
        <v>0</v>
      </c>
      <c r="BH22" s="2">
        <f t="shared" si="21"/>
        <v>0</v>
      </c>
      <c r="BI22" s="2">
        <f t="shared" si="22"/>
        <v>0</v>
      </c>
      <c r="BJ22" s="2">
        <f t="shared" si="23"/>
        <v>0</v>
      </c>
      <c r="BK22" s="2">
        <f t="shared" si="24"/>
        <v>0</v>
      </c>
      <c r="BL22" s="2">
        <f t="shared" si="25"/>
        <v>0</v>
      </c>
      <c r="BN22" s="2">
        <f t="shared" si="26"/>
        <v>0</v>
      </c>
      <c r="BP22" s="2">
        <f t="shared" si="27"/>
        <v>0</v>
      </c>
      <c r="BR22" s="2">
        <f t="shared" si="28"/>
        <v>0</v>
      </c>
      <c r="BT22" s="2">
        <f t="shared" si="29"/>
        <v>0</v>
      </c>
      <c r="BV22" s="46">
        <f t="shared" si="30"/>
        <v>0</v>
      </c>
      <c r="BW22" s="2">
        <f t="shared" si="31"/>
        <v>0</v>
      </c>
    </row>
    <row r="23" spans="1:75" ht="15.75">
      <c r="A23" s="17">
        <v>15</v>
      </c>
      <c r="B23" s="32">
        <v>15</v>
      </c>
      <c r="C23" s="24"/>
      <c r="D23" s="25"/>
      <c r="E23" s="44"/>
      <c r="F23" s="45"/>
      <c r="G23" s="79"/>
      <c r="H23" s="121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22"/>
      <c r="Y23" s="105"/>
      <c r="Z23" s="26"/>
      <c r="AA23" s="70"/>
      <c r="AC23" s="69"/>
      <c r="AD23" s="60"/>
      <c r="AE23" s="101"/>
      <c r="AF23" s="57"/>
      <c r="AG23" s="56"/>
      <c r="AH23" s="57"/>
      <c r="AI23" s="56"/>
      <c r="AJ23" s="60"/>
      <c r="AK23" s="37"/>
      <c r="AL23" s="52">
        <f t="shared" si="0"/>
        <v>0</v>
      </c>
      <c r="AM23" s="53">
        <f t="shared" si="1"/>
        <v>0</v>
      </c>
      <c r="AN23" s="54">
        <f t="shared" si="2"/>
        <v>0</v>
      </c>
      <c r="AO23" s="49">
        <f t="shared" si="3"/>
        <v>0</v>
      </c>
      <c r="AP23" s="42">
        <f t="shared" si="4"/>
        <v>60</v>
      </c>
      <c r="AQ23" s="51">
        <f t="shared" si="5"/>
        <v>60</v>
      </c>
      <c r="AS23" s="2">
        <f t="shared" si="6"/>
        <v>0</v>
      </c>
      <c r="AT23" s="2">
        <f t="shared" si="7"/>
        <v>0</v>
      </c>
      <c r="AU23" s="2">
        <f t="shared" si="8"/>
        <v>0</v>
      </c>
      <c r="AV23" s="2">
        <f t="shared" si="9"/>
        <v>0</v>
      </c>
      <c r="AW23" s="2">
        <f t="shared" si="10"/>
        <v>0</v>
      </c>
      <c r="AX23" s="2">
        <f t="shared" si="11"/>
        <v>0</v>
      </c>
      <c r="AY23" s="2">
        <f t="shared" si="12"/>
        <v>0</v>
      </c>
      <c r="AZ23" s="2">
        <f t="shared" si="13"/>
        <v>0</v>
      </c>
      <c r="BA23" s="2">
        <f t="shared" si="14"/>
        <v>0</v>
      </c>
      <c r="BB23" s="2">
        <f t="shared" si="15"/>
        <v>0</v>
      </c>
      <c r="BC23" s="2">
        <f t="shared" si="16"/>
        <v>0</v>
      </c>
      <c r="BD23" s="2">
        <f t="shared" si="17"/>
        <v>0</v>
      </c>
      <c r="BE23" s="2">
        <f t="shared" si="18"/>
        <v>0</v>
      </c>
      <c r="BF23" s="2">
        <f t="shared" si="19"/>
        <v>0</v>
      </c>
      <c r="BG23" s="2">
        <f t="shared" si="20"/>
        <v>0</v>
      </c>
      <c r="BH23" s="2">
        <f t="shared" si="21"/>
        <v>0</v>
      </c>
      <c r="BI23" s="2">
        <f t="shared" si="22"/>
        <v>0</v>
      </c>
      <c r="BJ23" s="2">
        <f t="shared" si="23"/>
        <v>0</v>
      </c>
      <c r="BK23" s="2">
        <f t="shared" si="24"/>
        <v>0</v>
      </c>
      <c r="BL23" s="2">
        <f t="shared" si="25"/>
        <v>0</v>
      </c>
      <c r="BN23" s="2">
        <f t="shared" si="26"/>
        <v>0</v>
      </c>
      <c r="BP23" s="2">
        <f t="shared" si="27"/>
        <v>0</v>
      </c>
      <c r="BR23" s="2">
        <f t="shared" si="28"/>
        <v>0</v>
      </c>
      <c r="BT23" s="2">
        <f t="shared" si="29"/>
        <v>0</v>
      </c>
      <c r="BV23" s="46">
        <f t="shared" si="30"/>
        <v>0</v>
      </c>
      <c r="BW23" s="2">
        <f t="shared" si="31"/>
        <v>0</v>
      </c>
    </row>
    <row r="24" spans="1:75" ht="15.75">
      <c r="A24" s="17">
        <v>16</v>
      </c>
      <c r="B24" s="32">
        <v>16</v>
      </c>
      <c r="C24" s="24"/>
      <c r="D24" s="25"/>
      <c r="E24" s="44"/>
      <c r="F24" s="45"/>
      <c r="G24" s="79"/>
      <c r="H24" s="121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22"/>
      <c r="Y24" s="105"/>
      <c r="Z24" s="26"/>
      <c r="AA24" s="70"/>
      <c r="AC24" s="69"/>
      <c r="AD24" s="60"/>
      <c r="AE24" s="101"/>
      <c r="AF24" s="57"/>
      <c r="AG24" s="56"/>
      <c r="AH24" s="57"/>
      <c r="AI24" s="56"/>
      <c r="AJ24" s="60"/>
      <c r="AK24" s="36"/>
      <c r="AL24" s="52">
        <f t="shared" si="0"/>
        <v>0</v>
      </c>
      <c r="AM24" s="53">
        <f t="shared" si="1"/>
        <v>0</v>
      </c>
      <c r="AN24" s="54">
        <f t="shared" si="2"/>
        <v>0</v>
      </c>
      <c r="AO24" s="49">
        <f t="shared" si="3"/>
        <v>0</v>
      </c>
      <c r="AP24" s="42">
        <f t="shared" si="4"/>
        <v>60</v>
      </c>
      <c r="AQ24" s="51">
        <f t="shared" si="5"/>
        <v>60</v>
      </c>
      <c r="AS24" s="2">
        <f t="shared" si="6"/>
        <v>0</v>
      </c>
      <c r="AT24" s="2">
        <f t="shared" si="7"/>
        <v>0</v>
      </c>
      <c r="AU24" s="2">
        <f t="shared" si="8"/>
        <v>0</v>
      </c>
      <c r="AV24" s="2">
        <f t="shared" si="9"/>
        <v>0</v>
      </c>
      <c r="AW24" s="2">
        <f t="shared" si="10"/>
        <v>0</v>
      </c>
      <c r="AX24" s="2">
        <f t="shared" si="11"/>
        <v>0</v>
      </c>
      <c r="AY24" s="2">
        <f t="shared" si="12"/>
        <v>0</v>
      </c>
      <c r="AZ24" s="2">
        <f t="shared" si="13"/>
        <v>0</v>
      </c>
      <c r="BA24" s="2">
        <f t="shared" si="14"/>
        <v>0</v>
      </c>
      <c r="BB24" s="2">
        <f t="shared" si="15"/>
        <v>0</v>
      </c>
      <c r="BC24" s="2">
        <f t="shared" si="16"/>
        <v>0</v>
      </c>
      <c r="BD24" s="2">
        <f t="shared" si="17"/>
        <v>0</v>
      </c>
      <c r="BE24" s="2">
        <f t="shared" si="18"/>
        <v>0</v>
      </c>
      <c r="BF24" s="2">
        <f t="shared" si="19"/>
        <v>0</v>
      </c>
      <c r="BG24" s="2">
        <f t="shared" si="20"/>
        <v>0</v>
      </c>
      <c r="BH24" s="2">
        <f t="shared" si="21"/>
        <v>0</v>
      </c>
      <c r="BI24" s="2">
        <f t="shared" si="22"/>
        <v>0</v>
      </c>
      <c r="BJ24" s="2">
        <f t="shared" si="23"/>
        <v>0</v>
      </c>
      <c r="BK24" s="2">
        <f t="shared" si="24"/>
        <v>0</v>
      </c>
      <c r="BL24" s="2">
        <f t="shared" si="25"/>
        <v>0</v>
      </c>
      <c r="BN24" s="2">
        <f t="shared" si="26"/>
        <v>0</v>
      </c>
      <c r="BP24" s="2">
        <f t="shared" si="27"/>
        <v>0</v>
      </c>
      <c r="BR24" s="2">
        <f t="shared" si="28"/>
        <v>0</v>
      </c>
      <c r="BT24" s="2">
        <f t="shared" si="29"/>
        <v>0</v>
      </c>
      <c r="BV24" s="46">
        <f t="shared" si="30"/>
        <v>0</v>
      </c>
      <c r="BW24" s="2">
        <f t="shared" si="31"/>
        <v>0</v>
      </c>
    </row>
    <row r="25" spans="1:75" ht="15.75">
      <c r="A25" s="17">
        <v>17</v>
      </c>
      <c r="B25" s="32">
        <v>17</v>
      </c>
      <c r="C25" s="24"/>
      <c r="D25" s="25"/>
      <c r="E25" s="44"/>
      <c r="F25" s="45"/>
      <c r="G25" s="79"/>
      <c r="H25" s="121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22"/>
      <c r="Y25" s="105"/>
      <c r="Z25" s="26"/>
      <c r="AA25" s="70"/>
      <c r="AC25" s="69"/>
      <c r="AD25" s="60"/>
      <c r="AE25" s="101"/>
      <c r="AF25" s="57"/>
      <c r="AG25" s="56"/>
      <c r="AH25" s="57"/>
      <c r="AI25" s="56"/>
      <c r="AJ25" s="60"/>
      <c r="AK25" s="36"/>
      <c r="AL25" s="52">
        <f t="shared" si="0"/>
        <v>0</v>
      </c>
      <c r="AM25" s="53">
        <f t="shared" si="1"/>
        <v>0</v>
      </c>
      <c r="AN25" s="54">
        <f t="shared" si="2"/>
        <v>0</v>
      </c>
      <c r="AO25" s="49">
        <f t="shared" si="3"/>
        <v>0</v>
      </c>
      <c r="AP25" s="42">
        <f t="shared" si="4"/>
        <v>60</v>
      </c>
      <c r="AQ25" s="51">
        <f t="shared" si="5"/>
        <v>60</v>
      </c>
      <c r="AS25" s="2">
        <f t="shared" si="6"/>
        <v>0</v>
      </c>
      <c r="AT25" s="2">
        <f t="shared" si="7"/>
        <v>0</v>
      </c>
      <c r="AU25" s="2">
        <f t="shared" si="8"/>
        <v>0</v>
      </c>
      <c r="AV25" s="2">
        <f t="shared" si="9"/>
        <v>0</v>
      </c>
      <c r="AW25" s="2">
        <f t="shared" si="10"/>
        <v>0</v>
      </c>
      <c r="AX25" s="2">
        <f t="shared" si="11"/>
        <v>0</v>
      </c>
      <c r="AY25" s="2">
        <f t="shared" si="12"/>
        <v>0</v>
      </c>
      <c r="AZ25" s="2">
        <f t="shared" si="13"/>
        <v>0</v>
      </c>
      <c r="BA25" s="2">
        <f t="shared" si="14"/>
        <v>0</v>
      </c>
      <c r="BB25" s="2">
        <f t="shared" si="15"/>
        <v>0</v>
      </c>
      <c r="BC25" s="2">
        <f t="shared" si="16"/>
        <v>0</v>
      </c>
      <c r="BD25" s="2">
        <f t="shared" si="17"/>
        <v>0</v>
      </c>
      <c r="BE25" s="2">
        <f t="shared" si="18"/>
        <v>0</v>
      </c>
      <c r="BF25" s="2">
        <f t="shared" si="19"/>
        <v>0</v>
      </c>
      <c r="BG25" s="2">
        <f t="shared" si="20"/>
        <v>0</v>
      </c>
      <c r="BH25" s="2">
        <f t="shared" si="21"/>
        <v>0</v>
      </c>
      <c r="BI25" s="2">
        <f t="shared" si="22"/>
        <v>0</v>
      </c>
      <c r="BJ25" s="2">
        <f t="shared" si="23"/>
        <v>0</v>
      </c>
      <c r="BK25" s="2">
        <f t="shared" si="24"/>
        <v>0</v>
      </c>
      <c r="BL25" s="2">
        <f t="shared" si="25"/>
        <v>0</v>
      </c>
      <c r="BN25" s="2">
        <f t="shared" si="26"/>
        <v>0</v>
      </c>
      <c r="BP25" s="2">
        <f t="shared" si="27"/>
        <v>0</v>
      </c>
      <c r="BR25" s="2">
        <f t="shared" si="28"/>
        <v>0</v>
      </c>
      <c r="BT25" s="2">
        <f t="shared" si="29"/>
        <v>0</v>
      </c>
      <c r="BV25" s="46">
        <f t="shared" si="30"/>
        <v>0</v>
      </c>
      <c r="BW25" s="2">
        <f t="shared" si="31"/>
        <v>0</v>
      </c>
    </row>
    <row r="26" spans="1:75" ht="15.75">
      <c r="A26" s="17">
        <v>18</v>
      </c>
      <c r="B26" s="32">
        <v>18</v>
      </c>
      <c r="C26" s="24"/>
      <c r="D26" s="25"/>
      <c r="E26" s="44"/>
      <c r="F26" s="45"/>
      <c r="G26" s="79"/>
      <c r="H26" s="121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22"/>
      <c r="Y26" s="105"/>
      <c r="Z26" s="26"/>
      <c r="AA26" s="70"/>
      <c r="AC26" s="69"/>
      <c r="AD26" s="60"/>
      <c r="AE26" s="101"/>
      <c r="AF26" s="57"/>
      <c r="AG26" s="56"/>
      <c r="AH26" s="57"/>
      <c r="AI26" s="56"/>
      <c r="AJ26" s="60"/>
      <c r="AK26" s="37"/>
      <c r="AL26" s="52">
        <f t="shared" si="0"/>
        <v>0</v>
      </c>
      <c r="AM26" s="53">
        <f t="shared" si="1"/>
        <v>0</v>
      </c>
      <c r="AN26" s="54">
        <f t="shared" si="2"/>
        <v>0</v>
      </c>
      <c r="AO26" s="49">
        <f t="shared" si="3"/>
        <v>0</v>
      </c>
      <c r="AP26" s="42">
        <f t="shared" si="4"/>
        <v>60</v>
      </c>
      <c r="AQ26" s="51">
        <f t="shared" si="5"/>
        <v>60</v>
      </c>
      <c r="AS26" s="2">
        <f t="shared" si="6"/>
        <v>0</v>
      </c>
      <c r="AT26" s="2">
        <f t="shared" si="7"/>
        <v>0</v>
      </c>
      <c r="AU26" s="2">
        <f t="shared" si="8"/>
        <v>0</v>
      </c>
      <c r="AV26" s="2">
        <f t="shared" si="9"/>
        <v>0</v>
      </c>
      <c r="AW26" s="2">
        <f t="shared" si="10"/>
        <v>0</v>
      </c>
      <c r="AX26" s="2">
        <f t="shared" si="11"/>
        <v>0</v>
      </c>
      <c r="AY26" s="2">
        <f t="shared" si="12"/>
        <v>0</v>
      </c>
      <c r="AZ26" s="2">
        <f t="shared" si="13"/>
        <v>0</v>
      </c>
      <c r="BA26" s="2">
        <f t="shared" si="14"/>
        <v>0</v>
      </c>
      <c r="BB26" s="2">
        <f t="shared" si="15"/>
        <v>0</v>
      </c>
      <c r="BC26" s="2">
        <f t="shared" si="16"/>
        <v>0</v>
      </c>
      <c r="BD26" s="2">
        <f t="shared" si="17"/>
        <v>0</v>
      </c>
      <c r="BE26" s="2">
        <f t="shared" si="18"/>
        <v>0</v>
      </c>
      <c r="BF26" s="2">
        <f t="shared" si="19"/>
        <v>0</v>
      </c>
      <c r="BG26" s="2">
        <f t="shared" si="20"/>
        <v>0</v>
      </c>
      <c r="BH26" s="2">
        <f t="shared" si="21"/>
        <v>0</v>
      </c>
      <c r="BI26" s="2">
        <f t="shared" si="22"/>
        <v>0</v>
      </c>
      <c r="BJ26" s="2">
        <f t="shared" si="23"/>
        <v>0</v>
      </c>
      <c r="BK26" s="2">
        <f t="shared" si="24"/>
        <v>0</v>
      </c>
      <c r="BL26" s="2">
        <f t="shared" si="25"/>
        <v>0</v>
      </c>
      <c r="BN26" s="2">
        <f t="shared" si="26"/>
        <v>0</v>
      </c>
      <c r="BP26" s="2">
        <f t="shared" si="27"/>
        <v>0</v>
      </c>
      <c r="BR26" s="2">
        <f t="shared" si="28"/>
        <v>0</v>
      </c>
      <c r="BT26" s="2">
        <f t="shared" si="29"/>
        <v>0</v>
      </c>
      <c r="BV26" s="46">
        <f t="shared" si="30"/>
        <v>0</v>
      </c>
      <c r="BW26" s="2">
        <f t="shared" si="31"/>
        <v>0</v>
      </c>
    </row>
    <row r="27" spans="1:75" ht="15.75">
      <c r="A27" s="17">
        <v>19</v>
      </c>
      <c r="B27" s="32">
        <v>19</v>
      </c>
      <c r="C27" s="24"/>
      <c r="D27" s="25"/>
      <c r="E27" s="44"/>
      <c r="F27" s="45"/>
      <c r="G27" s="79"/>
      <c r="H27" s="121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22"/>
      <c r="Y27" s="105"/>
      <c r="Z27" s="26"/>
      <c r="AA27" s="70"/>
      <c r="AC27" s="69"/>
      <c r="AD27" s="60"/>
      <c r="AE27" s="101"/>
      <c r="AF27" s="57"/>
      <c r="AG27" s="56"/>
      <c r="AH27" s="57"/>
      <c r="AI27" s="56"/>
      <c r="AJ27" s="60"/>
      <c r="AK27" s="37"/>
      <c r="AL27" s="52">
        <f t="shared" si="0"/>
        <v>0</v>
      </c>
      <c r="AM27" s="53">
        <f t="shared" si="1"/>
        <v>0</v>
      </c>
      <c r="AN27" s="54">
        <f t="shared" si="2"/>
        <v>0</v>
      </c>
      <c r="AO27" s="49">
        <f t="shared" si="3"/>
        <v>0</v>
      </c>
      <c r="AP27" s="42">
        <f t="shared" si="4"/>
        <v>60</v>
      </c>
      <c r="AQ27" s="51">
        <f t="shared" si="5"/>
        <v>60</v>
      </c>
      <c r="AS27" s="2">
        <f t="shared" si="6"/>
        <v>0</v>
      </c>
      <c r="AT27" s="2">
        <f t="shared" si="7"/>
        <v>0</v>
      </c>
      <c r="AU27" s="2">
        <f t="shared" si="8"/>
        <v>0</v>
      </c>
      <c r="AV27" s="2">
        <f t="shared" si="9"/>
        <v>0</v>
      </c>
      <c r="AW27" s="2">
        <f t="shared" si="10"/>
        <v>0</v>
      </c>
      <c r="AX27" s="2">
        <f t="shared" si="11"/>
        <v>0</v>
      </c>
      <c r="AY27" s="2">
        <f t="shared" si="12"/>
        <v>0</v>
      </c>
      <c r="AZ27" s="2">
        <f t="shared" si="13"/>
        <v>0</v>
      </c>
      <c r="BA27" s="2">
        <f t="shared" si="14"/>
        <v>0</v>
      </c>
      <c r="BB27" s="2">
        <f t="shared" si="15"/>
        <v>0</v>
      </c>
      <c r="BC27" s="2">
        <f t="shared" si="16"/>
        <v>0</v>
      </c>
      <c r="BD27" s="2">
        <f t="shared" si="17"/>
        <v>0</v>
      </c>
      <c r="BE27" s="2">
        <f t="shared" si="18"/>
        <v>0</v>
      </c>
      <c r="BF27" s="2">
        <f t="shared" si="19"/>
        <v>0</v>
      </c>
      <c r="BG27" s="2">
        <f t="shared" si="20"/>
        <v>0</v>
      </c>
      <c r="BH27" s="2">
        <f t="shared" si="21"/>
        <v>0</v>
      </c>
      <c r="BI27" s="2">
        <f t="shared" si="22"/>
        <v>0</v>
      </c>
      <c r="BJ27" s="2">
        <f t="shared" si="23"/>
        <v>0</v>
      </c>
      <c r="BK27" s="2">
        <f t="shared" si="24"/>
        <v>0</v>
      </c>
      <c r="BL27" s="2">
        <f t="shared" si="25"/>
        <v>0</v>
      </c>
      <c r="BN27" s="2">
        <f t="shared" si="26"/>
        <v>0</v>
      </c>
      <c r="BP27" s="2">
        <f t="shared" si="27"/>
        <v>0</v>
      </c>
      <c r="BR27" s="2">
        <f t="shared" si="28"/>
        <v>0</v>
      </c>
      <c r="BT27" s="2">
        <f t="shared" si="29"/>
        <v>0</v>
      </c>
      <c r="BV27" s="46">
        <f t="shared" si="30"/>
        <v>0</v>
      </c>
      <c r="BW27" s="2">
        <f t="shared" si="31"/>
        <v>0</v>
      </c>
    </row>
    <row r="28" spans="1:75" ht="15.75">
      <c r="A28" s="17">
        <v>20</v>
      </c>
      <c r="B28" s="32">
        <v>20</v>
      </c>
      <c r="C28" s="24"/>
      <c r="D28" s="25"/>
      <c r="E28" s="44"/>
      <c r="F28" s="45"/>
      <c r="G28" s="79"/>
      <c r="H28" s="121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22"/>
      <c r="Y28" s="105"/>
      <c r="Z28" s="26"/>
      <c r="AA28" s="70"/>
      <c r="AC28" s="69"/>
      <c r="AD28" s="60"/>
      <c r="AE28" s="101"/>
      <c r="AF28" s="57"/>
      <c r="AG28" s="56"/>
      <c r="AH28" s="57"/>
      <c r="AI28" s="56"/>
      <c r="AJ28" s="60"/>
      <c r="AK28" s="37"/>
      <c r="AL28" s="52">
        <f t="shared" si="0"/>
        <v>0</v>
      </c>
      <c r="AM28" s="53">
        <f t="shared" si="1"/>
        <v>0</v>
      </c>
      <c r="AN28" s="54">
        <f t="shared" si="2"/>
        <v>0</v>
      </c>
      <c r="AO28" s="49">
        <f t="shared" si="3"/>
        <v>0</v>
      </c>
      <c r="AP28" s="42">
        <f t="shared" si="4"/>
        <v>60</v>
      </c>
      <c r="AQ28" s="51">
        <f t="shared" si="5"/>
        <v>60</v>
      </c>
      <c r="AS28" s="2">
        <f t="shared" si="6"/>
        <v>0</v>
      </c>
      <c r="AT28" s="2">
        <f t="shared" si="7"/>
        <v>0</v>
      </c>
      <c r="AU28" s="2">
        <f t="shared" si="8"/>
        <v>0</v>
      </c>
      <c r="AV28" s="2">
        <f t="shared" si="9"/>
        <v>0</v>
      </c>
      <c r="AW28" s="2">
        <f t="shared" si="10"/>
        <v>0</v>
      </c>
      <c r="AX28" s="2">
        <f t="shared" si="11"/>
        <v>0</v>
      </c>
      <c r="AY28" s="2">
        <f t="shared" si="12"/>
        <v>0</v>
      </c>
      <c r="AZ28" s="2">
        <f t="shared" si="13"/>
        <v>0</v>
      </c>
      <c r="BA28" s="2">
        <f t="shared" si="14"/>
        <v>0</v>
      </c>
      <c r="BB28" s="2">
        <f t="shared" si="15"/>
        <v>0</v>
      </c>
      <c r="BC28" s="2">
        <f t="shared" si="16"/>
        <v>0</v>
      </c>
      <c r="BD28" s="2">
        <f t="shared" si="17"/>
        <v>0</v>
      </c>
      <c r="BE28" s="2">
        <f t="shared" si="18"/>
        <v>0</v>
      </c>
      <c r="BF28" s="2">
        <f t="shared" si="19"/>
        <v>0</v>
      </c>
      <c r="BG28" s="2">
        <f t="shared" si="20"/>
        <v>0</v>
      </c>
      <c r="BH28" s="2">
        <f t="shared" si="21"/>
        <v>0</v>
      </c>
      <c r="BI28" s="2">
        <f t="shared" si="22"/>
        <v>0</v>
      </c>
      <c r="BJ28" s="2">
        <f t="shared" si="23"/>
        <v>0</v>
      </c>
      <c r="BK28" s="2">
        <f t="shared" si="24"/>
        <v>0</v>
      </c>
      <c r="BL28" s="2">
        <f t="shared" si="25"/>
        <v>0</v>
      </c>
      <c r="BN28" s="2">
        <f t="shared" si="26"/>
        <v>0</v>
      </c>
      <c r="BP28" s="2">
        <f t="shared" si="27"/>
        <v>0</v>
      </c>
      <c r="BR28" s="2">
        <f t="shared" si="28"/>
        <v>0</v>
      </c>
      <c r="BT28" s="2">
        <f t="shared" si="29"/>
        <v>0</v>
      </c>
      <c r="BV28" s="46">
        <f t="shared" si="30"/>
        <v>0</v>
      </c>
      <c r="BW28" s="2">
        <f t="shared" si="31"/>
        <v>0</v>
      </c>
    </row>
    <row r="29" spans="1:75" ht="15.75">
      <c r="A29" s="17">
        <v>21</v>
      </c>
      <c r="B29" s="32">
        <v>21</v>
      </c>
      <c r="C29" s="24"/>
      <c r="D29" s="25"/>
      <c r="E29" s="44"/>
      <c r="F29" s="45"/>
      <c r="G29" s="79"/>
      <c r="H29" s="121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22"/>
      <c r="Y29" s="105"/>
      <c r="Z29" s="26"/>
      <c r="AA29" s="70"/>
      <c r="AC29" s="69"/>
      <c r="AD29" s="60"/>
      <c r="AE29" s="101"/>
      <c r="AF29" s="57"/>
      <c r="AG29" s="56"/>
      <c r="AH29" s="57"/>
      <c r="AI29" s="56"/>
      <c r="AJ29" s="60"/>
      <c r="AK29" s="36"/>
      <c r="AL29" s="52">
        <f t="shared" si="0"/>
        <v>0</v>
      </c>
      <c r="AM29" s="53">
        <f t="shared" si="1"/>
        <v>0</v>
      </c>
      <c r="AN29" s="54">
        <f t="shared" si="2"/>
        <v>0</v>
      </c>
      <c r="AO29" s="49">
        <f t="shared" si="3"/>
        <v>0</v>
      </c>
      <c r="AP29" s="42">
        <f t="shared" si="4"/>
        <v>60</v>
      </c>
      <c r="AQ29" s="51">
        <f t="shared" si="5"/>
        <v>60</v>
      </c>
      <c r="AS29" s="2">
        <f t="shared" si="6"/>
        <v>0</v>
      </c>
      <c r="AT29" s="2">
        <f t="shared" si="7"/>
        <v>0</v>
      </c>
      <c r="AU29" s="2">
        <f t="shared" si="8"/>
        <v>0</v>
      </c>
      <c r="AV29" s="2">
        <f t="shared" si="9"/>
        <v>0</v>
      </c>
      <c r="AW29" s="2">
        <f t="shared" si="10"/>
        <v>0</v>
      </c>
      <c r="AX29" s="2">
        <f t="shared" si="11"/>
        <v>0</v>
      </c>
      <c r="AY29" s="2">
        <f t="shared" si="12"/>
        <v>0</v>
      </c>
      <c r="AZ29" s="2">
        <f t="shared" si="13"/>
        <v>0</v>
      </c>
      <c r="BA29" s="2">
        <f t="shared" si="14"/>
        <v>0</v>
      </c>
      <c r="BB29" s="2">
        <f t="shared" si="15"/>
        <v>0</v>
      </c>
      <c r="BC29" s="2">
        <f t="shared" si="16"/>
        <v>0</v>
      </c>
      <c r="BD29" s="2">
        <f t="shared" si="17"/>
        <v>0</v>
      </c>
      <c r="BE29" s="2">
        <f t="shared" si="18"/>
        <v>0</v>
      </c>
      <c r="BF29" s="2">
        <f t="shared" si="19"/>
        <v>0</v>
      </c>
      <c r="BG29" s="2">
        <f t="shared" si="20"/>
        <v>0</v>
      </c>
      <c r="BH29" s="2">
        <f t="shared" si="21"/>
        <v>0</v>
      </c>
      <c r="BI29" s="2">
        <f t="shared" si="22"/>
        <v>0</v>
      </c>
      <c r="BJ29" s="2">
        <f t="shared" si="23"/>
        <v>0</v>
      </c>
      <c r="BK29" s="2">
        <f t="shared" si="24"/>
        <v>0</v>
      </c>
      <c r="BL29" s="2">
        <f t="shared" si="25"/>
        <v>0</v>
      </c>
      <c r="BN29" s="2">
        <f t="shared" si="26"/>
        <v>0</v>
      </c>
      <c r="BP29" s="2">
        <f t="shared" si="27"/>
        <v>0</v>
      </c>
      <c r="BR29" s="2">
        <f t="shared" si="28"/>
        <v>0</v>
      </c>
      <c r="BT29" s="2">
        <f t="shared" si="29"/>
        <v>0</v>
      </c>
      <c r="BV29" s="46">
        <f t="shared" si="30"/>
        <v>0</v>
      </c>
      <c r="BW29" s="2">
        <f t="shared" si="31"/>
        <v>0</v>
      </c>
    </row>
    <row r="30" spans="1:75" ht="15.75">
      <c r="A30" s="17">
        <v>22</v>
      </c>
      <c r="B30" s="32">
        <v>22</v>
      </c>
      <c r="C30" s="24"/>
      <c r="D30" s="25"/>
      <c r="E30" s="44"/>
      <c r="F30" s="45"/>
      <c r="G30" s="79"/>
      <c r="H30" s="121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22"/>
      <c r="Y30" s="105"/>
      <c r="Z30" s="26"/>
      <c r="AA30" s="70"/>
      <c r="AC30" s="69"/>
      <c r="AD30" s="60"/>
      <c r="AE30" s="101"/>
      <c r="AF30" s="57"/>
      <c r="AG30" s="56"/>
      <c r="AH30" s="57"/>
      <c r="AI30" s="56"/>
      <c r="AJ30" s="60"/>
      <c r="AK30" s="37"/>
      <c r="AL30" s="52">
        <f t="shared" si="0"/>
        <v>0</v>
      </c>
      <c r="AM30" s="53">
        <f t="shared" si="1"/>
        <v>0</v>
      </c>
      <c r="AN30" s="54">
        <f t="shared" si="2"/>
        <v>0</v>
      </c>
      <c r="AO30" s="49">
        <f t="shared" si="3"/>
        <v>0</v>
      </c>
      <c r="AP30" s="42">
        <f t="shared" si="4"/>
        <v>60</v>
      </c>
      <c r="AQ30" s="51">
        <f t="shared" si="5"/>
        <v>60</v>
      </c>
      <c r="AS30" s="2">
        <f t="shared" si="6"/>
        <v>0</v>
      </c>
      <c r="AT30" s="2">
        <f t="shared" si="7"/>
        <v>0</v>
      </c>
      <c r="AU30" s="2">
        <f t="shared" si="8"/>
        <v>0</v>
      </c>
      <c r="AV30" s="2">
        <f t="shared" si="9"/>
        <v>0</v>
      </c>
      <c r="AW30" s="2">
        <f t="shared" si="10"/>
        <v>0</v>
      </c>
      <c r="AX30" s="2">
        <f t="shared" si="11"/>
        <v>0</v>
      </c>
      <c r="AY30" s="2">
        <f t="shared" si="12"/>
        <v>0</v>
      </c>
      <c r="AZ30" s="2">
        <f t="shared" si="13"/>
        <v>0</v>
      </c>
      <c r="BA30" s="2">
        <f t="shared" si="14"/>
        <v>0</v>
      </c>
      <c r="BB30" s="2">
        <f t="shared" si="15"/>
        <v>0</v>
      </c>
      <c r="BC30" s="2">
        <f t="shared" si="16"/>
        <v>0</v>
      </c>
      <c r="BD30" s="2">
        <f t="shared" si="17"/>
        <v>0</v>
      </c>
      <c r="BE30" s="2">
        <f t="shared" si="18"/>
        <v>0</v>
      </c>
      <c r="BF30" s="2">
        <f t="shared" si="19"/>
        <v>0</v>
      </c>
      <c r="BG30" s="2">
        <f t="shared" si="20"/>
        <v>0</v>
      </c>
      <c r="BH30" s="2">
        <f t="shared" si="21"/>
        <v>0</v>
      </c>
      <c r="BI30" s="2">
        <f t="shared" si="22"/>
        <v>0</v>
      </c>
      <c r="BJ30" s="2">
        <f t="shared" si="23"/>
        <v>0</v>
      </c>
      <c r="BK30" s="2">
        <f t="shared" si="24"/>
        <v>0</v>
      </c>
      <c r="BL30" s="2">
        <f t="shared" si="25"/>
        <v>0</v>
      </c>
      <c r="BN30" s="2">
        <f t="shared" si="26"/>
        <v>0</v>
      </c>
      <c r="BP30" s="2">
        <f t="shared" si="27"/>
        <v>0</v>
      </c>
      <c r="BR30" s="2">
        <f t="shared" si="28"/>
        <v>0</v>
      </c>
      <c r="BT30" s="2">
        <f t="shared" si="29"/>
        <v>0</v>
      </c>
      <c r="BV30" s="46">
        <f t="shared" si="30"/>
        <v>0</v>
      </c>
      <c r="BW30" s="2">
        <f t="shared" si="31"/>
        <v>0</v>
      </c>
    </row>
    <row r="31" spans="1:75" ht="16.5" thickBot="1">
      <c r="A31" s="17">
        <v>23</v>
      </c>
      <c r="B31" s="32">
        <v>23</v>
      </c>
      <c r="C31" s="24"/>
      <c r="D31" s="25"/>
      <c r="E31" s="72"/>
      <c r="F31" s="73"/>
      <c r="G31" s="80"/>
      <c r="H31" s="123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71"/>
      <c r="Y31" s="102"/>
      <c r="Z31" s="63"/>
      <c r="AA31" s="71"/>
      <c r="AC31" s="69"/>
      <c r="AD31" s="64"/>
      <c r="AE31" s="102"/>
      <c r="AF31" s="62"/>
      <c r="AG31" s="63"/>
      <c r="AH31" s="62"/>
      <c r="AI31" s="63"/>
      <c r="AJ31" s="64"/>
      <c r="AK31" s="37"/>
      <c r="AL31" s="52">
        <f t="shared" si="0"/>
        <v>0</v>
      </c>
      <c r="AM31" s="53">
        <f t="shared" si="1"/>
        <v>0</v>
      </c>
      <c r="AN31" s="54">
        <f t="shared" si="2"/>
        <v>0</v>
      </c>
      <c r="AO31" s="49">
        <f t="shared" si="3"/>
        <v>0</v>
      </c>
      <c r="AP31" s="42">
        <f t="shared" si="4"/>
        <v>60</v>
      </c>
      <c r="AQ31" s="51">
        <f t="shared" si="5"/>
        <v>60</v>
      </c>
      <c r="AS31" s="2">
        <f t="shared" si="6"/>
        <v>0</v>
      </c>
      <c r="AT31" s="2">
        <f t="shared" si="7"/>
        <v>0</v>
      </c>
      <c r="AU31" s="2">
        <f t="shared" si="8"/>
        <v>0</v>
      </c>
      <c r="AV31" s="2">
        <f t="shared" si="9"/>
        <v>0</v>
      </c>
      <c r="AW31" s="2">
        <f t="shared" si="10"/>
        <v>0</v>
      </c>
      <c r="AX31" s="2">
        <f t="shared" si="11"/>
        <v>0</v>
      </c>
      <c r="AY31" s="2">
        <f t="shared" si="12"/>
        <v>0</v>
      </c>
      <c r="AZ31" s="2">
        <f t="shared" si="13"/>
        <v>0</v>
      </c>
      <c r="BA31" s="2">
        <f t="shared" si="14"/>
        <v>0</v>
      </c>
      <c r="BB31" s="2">
        <f t="shared" si="15"/>
        <v>0</v>
      </c>
      <c r="BC31" s="2">
        <f t="shared" si="16"/>
        <v>0</v>
      </c>
      <c r="BD31" s="2">
        <f t="shared" si="17"/>
        <v>0</v>
      </c>
      <c r="BE31" s="2">
        <f t="shared" si="18"/>
        <v>0</v>
      </c>
      <c r="BF31" s="2">
        <f t="shared" si="19"/>
        <v>0</v>
      </c>
      <c r="BG31" s="2">
        <f t="shared" si="20"/>
        <v>0</v>
      </c>
      <c r="BH31" s="2">
        <f t="shared" si="21"/>
        <v>0</v>
      </c>
      <c r="BI31" s="2">
        <f t="shared" si="22"/>
        <v>0</v>
      </c>
      <c r="BJ31" s="2">
        <f t="shared" si="23"/>
        <v>0</v>
      </c>
      <c r="BK31" s="2">
        <f t="shared" si="24"/>
        <v>0</v>
      </c>
      <c r="BL31" s="2">
        <f t="shared" si="25"/>
        <v>0</v>
      </c>
      <c r="BN31" s="2">
        <f t="shared" si="26"/>
        <v>0</v>
      </c>
      <c r="BP31" s="2">
        <f t="shared" si="27"/>
        <v>0</v>
      </c>
      <c r="BR31" s="2">
        <f t="shared" si="28"/>
        <v>0</v>
      </c>
      <c r="BT31" s="2">
        <f t="shared" si="29"/>
        <v>0</v>
      </c>
      <c r="BV31" s="46">
        <f t="shared" si="30"/>
        <v>0</v>
      </c>
      <c r="BW31" s="2">
        <f t="shared" si="31"/>
        <v>0</v>
      </c>
    </row>
    <row r="32" spans="29:30" ht="12.75">
      <c r="AC32" s="3"/>
      <c r="AD32" s="2"/>
    </row>
    <row r="33" spans="2:35" ht="12.75">
      <c r="B33" s="10"/>
      <c r="D33" s="18" t="s">
        <v>3</v>
      </c>
      <c r="H33" s="34">
        <f aca="true" t="shared" si="32" ref="H33:AA33">COUNTIF(H9:H31,H7)</f>
        <v>4</v>
      </c>
      <c r="I33" s="34">
        <f t="shared" si="32"/>
        <v>4</v>
      </c>
      <c r="J33" s="34">
        <f t="shared" si="32"/>
        <v>0</v>
      </c>
      <c r="K33" s="34">
        <f t="shared" si="32"/>
        <v>2</v>
      </c>
      <c r="L33" s="34">
        <f t="shared" si="32"/>
        <v>1</v>
      </c>
      <c r="M33" s="34">
        <f t="shared" si="32"/>
        <v>2</v>
      </c>
      <c r="N33" s="34">
        <f t="shared" si="32"/>
        <v>5</v>
      </c>
      <c r="O33" s="34">
        <f t="shared" si="32"/>
        <v>1</v>
      </c>
      <c r="P33" s="34">
        <f t="shared" si="32"/>
        <v>2</v>
      </c>
      <c r="Q33" s="34">
        <f t="shared" si="32"/>
        <v>5</v>
      </c>
      <c r="R33" s="34">
        <f t="shared" si="32"/>
        <v>4</v>
      </c>
      <c r="S33" s="34">
        <f t="shared" si="32"/>
        <v>5</v>
      </c>
      <c r="T33" s="34">
        <f t="shared" si="32"/>
        <v>5</v>
      </c>
      <c r="U33" s="34">
        <f t="shared" si="32"/>
        <v>0</v>
      </c>
      <c r="V33" s="34">
        <f t="shared" si="32"/>
        <v>3</v>
      </c>
      <c r="W33" s="34">
        <f t="shared" si="32"/>
        <v>3</v>
      </c>
      <c r="X33" s="34">
        <f t="shared" si="32"/>
        <v>4</v>
      </c>
      <c r="Y33" s="34">
        <f t="shared" si="32"/>
        <v>0</v>
      </c>
      <c r="Z33" s="34">
        <f t="shared" si="32"/>
        <v>0</v>
      </c>
      <c r="AA33" s="34">
        <f t="shared" si="32"/>
        <v>0</v>
      </c>
      <c r="AB33" s="34"/>
      <c r="AC33" s="34">
        <f>COUNTIF(AC9:AC32,AC7)</f>
        <v>0</v>
      </c>
      <c r="AE33" s="34">
        <f>COUNTIF(AE9:AE32,AE7)</f>
        <v>0</v>
      </c>
      <c r="AG33" s="34">
        <f>COUNTIF(AG9:AG32,AG7)</f>
        <v>0</v>
      </c>
      <c r="AI33" s="34">
        <f>COUNTIF(AI9:AI32,AI7)</f>
        <v>0</v>
      </c>
    </row>
    <row r="34" spans="2:39" ht="12.75">
      <c r="B34" s="10"/>
      <c r="D34" s="18" t="s">
        <v>4</v>
      </c>
      <c r="H34" s="34">
        <f aca="true" t="shared" si="33" ref="H34:AA34">COUNTA(H9:H31)</f>
        <v>5</v>
      </c>
      <c r="I34" s="34">
        <f t="shared" si="33"/>
        <v>5</v>
      </c>
      <c r="J34" s="34">
        <f t="shared" si="33"/>
        <v>5</v>
      </c>
      <c r="K34" s="34">
        <f t="shared" si="33"/>
        <v>5</v>
      </c>
      <c r="L34" s="34">
        <f t="shared" si="33"/>
        <v>5</v>
      </c>
      <c r="M34" s="34">
        <f t="shared" si="33"/>
        <v>5</v>
      </c>
      <c r="N34" s="34">
        <f t="shared" si="33"/>
        <v>5</v>
      </c>
      <c r="O34" s="34">
        <f t="shared" si="33"/>
        <v>5</v>
      </c>
      <c r="P34" s="34">
        <f t="shared" si="33"/>
        <v>5</v>
      </c>
      <c r="Q34" s="34">
        <f t="shared" si="33"/>
        <v>5</v>
      </c>
      <c r="R34" s="34">
        <f t="shared" si="33"/>
        <v>5</v>
      </c>
      <c r="S34" s="34">
        <f t="shared" si="33"/>
        <v>5</v>
      </c>
      <c r="T34" s="34">
        <f t="shared" si="33"/>
        <v>5</v>
      </c>
      <c r="U34" s="34">
        <f t="shared" si="33"/>
        <v>5</v>
      </c>
      <c r="V34" s="34">
        <f t="shared" si="33"/>
        <v>5</v>
      </c>
      <c r="W34" s="34">
        <f t="shared" si="33"/>
        <v>5</v>
      </c>
      <c r="X34" s="34">
        <f t="shared" si="33"/>
        <v>5</v>
      </c>
      <c r="Y34" s="34">
        <f t="shared" si="33"/>
        <v>0</v>
      </c>
      <c r="Z34" s="34">
        <f t="shared" si="33"/>
        <v>0</v>
      </c>
      <c r="AA34" s="34">
        <f t="shared" si="33"/>
        <v>0</v>
      </c>
      <c r="AB34" s="34"/>
      <c r="AC34" s="34">
        <f>COUNTA(AC9:AC32)</f>
        <v>5</v>
      </c>
      <c r="AE34" s="34">
        <f>COUNTA(AE9:AE32)</f>
        <v>0</v>
      </c>
      <c r="AF34" s="34"/>
      <c r="AG34" s="34">
        <f>COUNTA(AG9:AG32)</f>
        <v>0</v>
      </c>
      <c r="AH34" s="34"/>
      <c r="AI34" s="34">
        <f>COUNTA(AI9:AI32)</f>
        <v>0</v>
      </c>
      <c r="AJ34" s="34"/>
      <c r="AK34" s="34"/>
      <c r="AM34" s="34"/>
    </row>
    <row r="35" spans="2:39" ht="12.75">
      <c r="B35" s="10"/>
      <c r="D35" s="17" t="s">
        <v>5</v>
      </c>
      <c r="H35" s="35">
        <f aca="true" t="shared" si="34" ref="H35:AA35">100*(H34-H33)/H34</f>
        <v>20</v>
      </c>
      <c r="I35" s="35">
        <f t="shared" si="34"/>
        <v>20</v>
      </c>
      <c r="J35" s="35">
        <f t="shared" si="34"/>
        <v>100</v>
      </c>
      <c r="K35" s="35">
        <f t="shared" si="34"/>
        <v>60</v>
      </c>
      <c r="L35" s="35">
        <f t="shared" si="34"/>
        <v>80</v>
      </c>
      <c r="M35" s="35">
        <f t="shared" si="34"/>
        <v>60</v>
      </c>
      <c r="N35" s="35">
        <f t="shared" si="34"/>
        <v>0</v>
      </c>
      <c r="O35" s="35">
        <f t="shared" si="34"/>
        <v>80</v>
      </c>
      <c r="P35" s="35">
        <f t="shared" si="34"/>
        <v>60</v>
      </c>
      <c r="Q35" s="35">
        <f t="shared" si="34"/>
        <v>0</v>
      </c>
      <c r="R35" s="35">
        <f t="shared" si="34"/>
        <v>20</v>
      </c>
      <c r="S35" s="35">
        <f t="shared" si="34"/>
        <v>0</v>
      </c>
      <c r="T35" s="35">
        <f t="shared" si="34"/>
        <v>0</v>
      </c>
      <c r="U35" s="35">
        <f t="shared" si="34"/>
        <v>100</v>
      </c>
      <c r="V35" s="35">
        <f t="shared" si="34"/>
        <v>40</v>
      </c>
      <c r="W35" s="35">
        <f t="shared" si="34"/>
        <v>40</v>
      </c>
      <c r="X35" s="35">
        <f t="shared" si="34"/>
        <v>20</v>
      </c>
      <c r="Y35" s="35" t="e">
        <f t="shared" si="34"/>
        <v>#DIV/0!</v>
      </c>
      <c r="Z35" s="35" t="e">
        <f t="shared" si="34"/>
        <v>#DIV/0!</v>
      </c>
      <c r="AA35" s="35" t="e">
        <f t="shared" si="34"/>
        <v>#DIV/0!</v>
      </c>
      <c r="AB35" s="35"/>
      <c r="AC35" s="35">
        <f>100*(AC34-AC33)/AC34</f>
        <v>100</v>
      </c>
      <c r="AE35" s="35" t="e">
        <f>100*(AE34-AE33)/AE34</f>
        <v>#DIV/0!</v>
      </c>
      <c r="AF35" s="35"/>
      <c r="AG35" s="35" t="e">
        <f>100*(AG34-AG33)/AG34</f>
        <v>#DIV/0!</v>
      </c>
      <c r="AH35" s="35"/>
      <c r="AI35" s="35" t="e">
        <f>100*(AI34-AI33)/AI34</f>
        <v>#DIV/0!</v>
      </c>
      <c r="AJ35" s="35"/>
      <c r="AK35" s="35"/>
      <c r="AM35" s="35"/>
    </row>
    <row r="36" spans="2:35" ht="12.75">
      <c r="B36" s="10"/>
      <c r="H36" s="9"/>
      <c r="AD36" s="9"/>
      <c r="AE36" s="9"/>
      <c r="AG36" s="9"/>
      <c r="AI36" s="9"/>
    </row>
    <row r="37" spans="30:39" ht="12.75">
      <c r="AD37" s="3">
        <f>SUM(AD9:AD31)/AC34</f>
        <v>40.4</v>
      </c>
      <c r="AE37" s="38"/>
      <c r="AF37" s="38">
        <f>SUM(AF9:AF31)/A31</f>
        <v>0</v>
      </c>
      <c r="AG37" s="38"/>
      <c r="AH37" s="38">
        <f>SUM(AH9:AH31)/A31</f>
        <v>0</v>
      </c>
      <c r="AI37" s="38"/>
      <c r="AJ37" s="39">
        <f>SUM(AJ9:AJ31)/A31</f>
        <v>0</v>
      </c>
      <c r="AK37" s="3"/>
      <c r="AM37" s="3"/>
    </row>
    <row r="38" spans="30:36" ht="12.75">
      <c r="AD38" s="3" t="s">
        <v>21</v>
      </c>
      <c r="AE38" s="41"/>
      <c r="AF38" s="42"/>
      <c r="AG38" s="41" t="s">
        <v>21</v>
      </c>
      <c r="AH38" s="42"/>
      <c r="AI38" s="41"/>
      <c r="AJ38" s="43"/>
    </row>
    <row r="41" ht="12.75"/>
    <row r="42" ht="12.75"/>
  </sheetData>
  <sheetProtection/>
  <mergeCells count="16">
    <mergeCell ref="C7:C8"/>
    <mergeCell ref="D7:D8"/>
    <mergeCell ref="AO1:AO6"/>
    <mergeCell ref="AC7:AD7"/>
    <mergeCell ref="AE7:AF7"/>
    <mergeCell ref="AG7:AH7"/>
    <mergeCell ref="AI7:AJ7"/>
    <mergeCell ref="AC8:AD8"/>
    <mergeCell ref="AL1:AL6"/>
    <mergeCell ref="AM1:AM6"/>
    <mergeCell ref="AE8:AF8"/>
    <mergeCell ref="AG8:AH8"/>
    <mergeCell ref="AI8:AJ8"/>
    <mergeCell ref="AQ1:AQ6"/>
    <mergeCell ref="AN1:AN6"/>
    <mergeCell ref="AP1:AP6"/>
  </mergeCells>
  <conditionalFormatting sqref="AI9:AI31 AE9:AE31 AG9:AG31 Y9:AA31">
    <cfRule type="cellIs" priority="1" dxfId="0" operator="equal" stopIfTrue="1">
      <formula>Y$7</formula>
    </cfRule>
  </conditionalFormatting>
  <conditionalFormatting sqref="H9:X31 AC9:AC31">
    <cfRule type="cellIs" priority="2" dxfId="5" operator="equal" stopIfTrue="1">
      <formula>H$7</formula>
    </cfRule>
  </conditionalFormatting>
  <printOptions horizontalCentered="1" verticalCentered="1"/>
  <pageMargins left="0.12" right="0.49" top="0.2" bottom="0.19" header="0" footer="0"/>
  <pageSetup fitToHeight="1" fitToWidth="1" horizontalDpi="600" verticalDpi="600" orientation="landscape" paperSize="9" scale="82" r:id="rId2"/>
  <headerFooter alignWithMargins="0">
    <oddHeader>&amp;L&amp;"Pristina,Normale"&amp;16WWW.SPORTNORDEST.IT&amp;C&amp;"Papyrus,Normale"&amp;22A.S.D. NORDESTARCENTO&amp;R&amp;"Pristina,Normale"&amp;16WWW.SPORTNORDEST.IT</oddHeader>
    <oddFooter>&amp;CDatasheet enginereed by
&amp;"Pristina,Normale"&amp;14Elvio Cereser&amp;R&amp;T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BW37"/>
  <sheetViews>
    <sheetView zoomScale="80" zoomScaleNormal="80" zoomScalePageLayoutView="0" workbookViewId="0" topLeftCell="A4">
      <selection activeCell="L5" sqref="L5"/>
    </sheetView>
  </sheetViews>
  <sheetFormatPr defaultColWidth="9.140625" defaultRowHeight="12.75"/>
  <cols>
    <col min="1" max="1" width="4.8515625" style="2" bestFit="1" customWidth="1"/>
    <col min="2" max="2" width="5.57421875" style="2" customWidth="1"/>
    <col min="3" max="3" width="17.57421875" style="17" customWidth="1"/>
    <col min="4" max="4" width="29.00390625" style="2" bestFit="1" customWidth="1"/>
    <col min="5" max="6" width="6.57421875" style="2" customWidth="1"/>
    <col min="7" max="7" width="0.85546875" style="2" customWidth="1"/>
    <col min="8" max="27" width="3.8515625" style="2" customWidth="1"/>
    <col min="28" max="28" width="0.85546875" style="2" customWidth="1"/>
    <col min="29" max="29" width="4.00390625" style="2" customWidth="1"/>
    <col min="30" max="31" width="4.00390625" style="3" customWidth="1"/>
    <col min="32" max="32" width="4.00390625" style="2" customWidth="1"/>
    <col min="33" max="33" width="4.00390625" style="3" customWidth="1"/>
    <col min="34" max="34" width="4.00390625" style="2" customWidth="1"/>
    <col min="35" max="35" width="4.00390625" style="3" customWidth="1"/>
    <col min="36" max="36" width="4.00390625" style="2" customWidth="1"/>
    <col min="37" max="37" width="1.57421875" style="2" customWidth="1"/>
    <col min="38" max="40" width="4.140625" style="2" customWidth="1"/>
    <col min="41" max="41" width="4.7109375" style="2" hidden="1" customWidth="1"/>
    <col min="42" max="42" width="4.57421875" style="2" hidden="1" customWidth="1"/>
    <col min="43" max="43" width="5.7109375" style="2" hidden="1" customWidth="1"/>
    <col min="44" max="44" width="9.140625" style="2" customWidth="1"/>
    <col min="45" max="72" width="2.8515625" style="2" customWidth="1"/>
    <col min="73" max="73" width="9.140625" style="2" customWidth="1"/>
    <col min="74" max="74" width="10.57421875" style="2" customWidth="1"/>
    <col min="75" max="75" width="9.28125" style="2" bestFit="1" customWidth="1"/>
    <col min="76" max="16384" width="9.140625" style="2" customWidth="1"/>
  </cols>
  <sheetData>
    <row r="1" spans="3:43" ht="45" customHeight="1">
      <c r="C1" s="14"/>
      <c r="L1" s="13" t="s">
        <v>78</v>
      </c>
      <c r="AL1" s="131" t="s">
        <v>20</v>
      </c>
      <c r="AM1" s="131" t="s">
        <v>17</v>
      </c>
      <c r="AN1" s="143" t="s">
        <v>15</v>
      </c>
      <c r="AO1" s="131" t="s">
        <v>16</v>
      </c>
      <c r="AP1" s="131" t="s">
        <v>18</v>
      </c>
      <c r="AQ1" s="142" t="s">
        <v>8</v>
      </c>
    </row>
    <row r="2" spans="3:43" ht="21.75" customHeight="1">
      <c r="C2" s="11"/>
      <c r="D2" s="11"/>
      <c r="E2" s="11"/>
      <c r="F2" s="11"/>
      <c r="G2" s="11"/>
      <c r="I2" s="11"/>
      <c r="J2" s="15"/>
      <c r="L2" s="11" t="s">
        <v>79</v>
      </c>
      <c r="P2" s="11"/>
      <c r="Q2" s="15"/>
      <c r="W2" s="11"/>
      <c r="X2" s="15"/>
      <c r="AD2" s="11"/>
      <c r="AE2" s="2"/>
      <c r="AG2" s="2"/>
      <c r="AI2" s="2"/>
      <c r="AL2" s="131"/>
      <c r="AM2" s="131"/>
      <c r="AN2" s="143"/>
      <c r="AO2" s="131"/>
      <c r="AP2" s="131"/>
      <c r="AQ2" s="142"/>
    </row>
    <row r="3" spans="3:43" ht="16.5" customHeight="1">
      <c r="C3" s="11"/>
      <c r="D3" s="11"/>
      <c r="J3" s="11"/>
      <c r="K3" s="15"/>
      <c r="L3" s="16"/>
      <c r="M3" s="11"/>
      <c r="Q3" s="11"/>
      <c r="R3" s="15"/>
      <c r="T3" s="11"/>
      <c r="X3" s="11"/>
      <c r="Y3" s="15"/>
      <c r="AL3" s="131"/>
      <c r="AM3" s="131"/>
      <c r="AN3" s="143"/>
      <c r="AO3" s="131"/>
      <c r="AP3" s="131"/>
      <c r="AQ3" s="142"/>
    </row>
    <row r="4" spans="3:43" ht="27" customHeight="1">
      <c r="C4" s="28"/>
      <c r="F4" s="8"/>
      <c r="G4" s="8"/>
      <c r="H4" s="12"/>
      <c r="I4" s="12"/>
      <c r="J4" s="10"/>
      <c r="K4" s="10"/>
      <c r="L4" s="19" t="s">
        <v>89</v>
      </c>
      <c r="M4" s="10"/>
      <c r="N4" s="10"/>
      <c r="O4" s="10"/>
      <c r="P4" s="12"/>
      <c r="Q4" s="10"/>
      <c r="R4" s="10"/>
      <c r="S4" s="10"/>
      <c r="T4" s="10"/>
      <c r="U4" s="10"/>
      <c r="V4" s="10"/>
      <c r="W4" s="12"/>
      <c r="X4" s="10"/>
      <c r="Y4" s="10"/>
      <c r="Z4" s="10"/>
      <c r="AA4" s="10"/>
      <c r="AB4" s="10"/>
      <c r="AC4" s="4"/>
      <c r="AD4" s="4"/>
      <c r="AE4" s="4"/>
      <c r="AG4" s="4"/>
      <c r="AI4" s="4"/>
      <c r="AL4" s="131"/>
      <c r="AM4" s="131"/>
      <c r="AN4" s="143"/>
      <c r="AO4" s="131"/>
      <c r="AP4" s="131"/>
      <c r="AQ4" s="142"/>
    </row>
    <row r="5" spans="2:43" ht="15.75" customHeight="1">
      <c r="B5" s="5"/>
      <c r="C5" s="5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31"/>
      <c r="AM5" s="131"/>
      <c r="AN5" s="143"/>
      <c r="AO5" s="131"/>
      <c r="AP5" s="131"/>
      <c r="AQ5" s="142"/>
    </row>
    <row r="6" spans="2:74" ht="15" customHeight="1" thickBot="1">
      <c r="B6" s="1"/>
      <c r="C6" s="29"/>
      <c r="D6" s="3"/>
      <c r="E6" s="3"/>
      <c r="F6" s="3"/>
      <c r="G6" s="3"/>
      <c r="H6" s="17"/>
      <c r="I6" s="17"/>
      <c r="P6" s="17"/>
      <c r="W6" s="17"/>
      <c r="AL6" s="131"/>
      <c r="AM6" s="131"/>
      <c r="AN6" s="143"/>
      <c r="AO6" s="131"/>
      <c r="AP6" s="131"/>
      <c r="AQ6" s="142"/>
      <c r="BV6" s="2">
        <f>MINUTE(F7)</f>
        <v>35</v>
      </c>
    </row>
    <row r="7" spans="3:75" ht="15.75">
      <c r="C7" s="127" t="s">
        <v>9</v>
      </c>
      <c r="D7" s="129" t="s">
        <v>12</v>
      </c>
      <c r="E7" s="75" t="s">
        <v>19</v>
      </c>
      <c r="F7" s="81">
        <v>0.06597222222222222</v>
      </c>
      <c r="G7" s="74"/>
      <c r="H7" s="58" t="s">
        <v>24</v>
      </c>
      <c r="I7" s="65" t="s">
        <v>24</v>
      </c>
      <c r="J7" s="65" t="s">
        <v>24</v>
      </c>
      <c r="K7" s="65" t="s">
        <v>24</v>
      </c>
      <c r="L7" s="65" t="s">
        <v>24</v>
      </c>
      <c r="M7" s="65" t="s">
        <v>24</v>
      </c>
      <c r="N7" s="65" t="s">
        <v>10</v>
      </c>
      <c r="O7" s="66" t="s">
        <v>27</v>
      </c>
      <c r="P7" s="65" t="s">
        <v>24</v>
      </c>
      <c r="Q7" s="65" t="s">
        <v>24</v>
      </c>
      <c r="R7" s="65" t="s">
        <v>23</v>
      </c>
      <c r="S7" s="65" t="s">
        <v>23</v>
      </c>
      <c r="T7" s="65" t="s">
        <v>23</v>
      </c>
      <c r="U7" s="65" t="s">
        <v>23</v>
      </c>
      <c r="V7" s="66" t="s">
        <v>23</v>
      </c>
      <c r="W7" s="65" t="s">
        <v>23</v>
      </c>
      <c r="X7" s="65" t="s">
        <v>23</v>
      </c>
      <c r="Y7" s="65" t="s">
        <v>23</v>
      </c>
      <c r="Z7" s="65" t="s">
        <v>23</v>
      </c>
      <c r="AA7" s="67" t="s">
        <v>23</v>
      </c>
      <c r="AB7" s="3"/>
      <c r="AC7" s="132" t="s">
        <v>23</v>
      </c>
      <c r="AD7" s="133"/>
      <c r="AE7" s="134" t="s">
        <v>23</v>
      </c>
      <c r="AF7" s="133"/>
      <c r="AG7" s="134" t="s">
        <v>23</v>
      </c>
      <c r="AH7" s="133"/>
      <c r="AI7" s="134" t="s">
        <v>23</v>
      </c>
      <c r="AJ7" s="135"/>
      <c r="AK7" s="33"/>
      <c r="AL7" s="4"/>
      <c r="AM7" s="33"/>
      <c r="AN7" s="4"/>
      <c r="AO7" s="4"/>
      <c r="AP7" s="22"/>
      <c r="AQ7" s="21"/>
      <c r="BV7" s="2" t="s">
        <v>14</v>
      </c>
      <c r="BW7" s="2" t="s">
        <v>2</v>
      </c>
    </row>
    <row r="8" spans="1:43" ht="12.75" customHeight="1">
      <c r="A8" s="30"/>
      <c r="B8" s="31"/>
      <c r="C8" s="128"/>
      <c r="D8" s="130"/>
      <c r="E8" s="76" t="s">
        <v>6</v>
      </c>
      <c r="F8" s="77" t="s">
        <v>7</v>
      </c>
      <c r="G8" s="78"/>
      <c r="H8" s="59">
        <v>1</v>
      </c>
      <c r="I8" s="27">
        <v>2</v>
      </c>
      <c r="J8" s="27">
        <v>3</v>
      </c>
      <c r="K8" s="27">
        <v>4</v>
      </c>
      <c r="L8" s="27">
        <v>5</v>
      </c>
      <c r="M8" s="27">
        <v>6</v>
      </c>
      <c r="N8" s="27">
        <v>7</v>
      </c>
      <c r="O8" s="23">
        <v>8</v>
      </c>
      <c r="P8" s="27">
        <v>9</v>
      </c>
      <c r="Q8" s="27">
        <v>10</v>
      </c>
      <c r="R8" s="27">
        <v>11</v>
      </c>
      <c r="S8" s="27">
        <v>12</v>
      </c>
      <c r="T8" s="27">
        <v>13</v>
      </c>
      <c r="U8" s="27">
        <v>14</v>
      </c>
      <c r="V8" s="27">
        <v>15</v>
      </c>
      <c r="W8" s="27">
        <v>16</v>
      </c>
      <c r="X8" s="27">
        <v>17</v>
      </c>
      <c r="Y8" s="27">
        <v>18</v>
      </c>
      <c r="Z8" s="27">
        <v>19</v>
      </c>
      <c r="AA8" s="68">
        <v>20</v>
      </c>
      <c r="AB8" s="33"/>
      <c r="AC8" s="137" t="s">
        <v>0</v>
      </c>
      <c r="AD8" s="138"/>
      <c r="AE8" s="139" t="s">
        <v>1</v>
      </c>
      <c r="AF8" s="138"/>
      <c r="AG8" s="139" t="s">
        <v>11</v>
      </c>
      <c r="AH8" s="138"/>
      <c r="AI8" s="139" t="s">
        <v>13</v>
      </c>
      <c r="AJ8" s="140"/>
      <c r="AK8" s="33"/>
      <c r="AL8" s="4"/>
      <c r="AM8" s="33"/>
      <c r="AN8" s="4"/>
      <c r="AO8" s="4"/>
      <c r="AP8" s="22"/>
      <c r="AQ8" s="21"/>
    </row>
    <row r="9" spans="1:75" ht="15.75">
      <c r="A9" s="17">
        <v>1</v>
      </c>
      <c r="B9" s="32">
        <v>3</v>
      </c>
      <c r="C9" s="87" t="s">
        <v>84</v>
      </c>
      <c r="D9" s="88" t="s">
        <v>74</v>
      </c>
      <c r="E9" s="89">
        <v>0.5652777777777778</v>
      </c>
      <c r="F9" s="90">
        <v>0.5944444444444444</v>
      </c>
      <c r="G9" s="91"/>
      <c r="H9" s="125" t="s">
        <v>24</v>
      </c>
      <c r="I9" s="125" t="s">
        <v>24</v>
      </c>
      <c r="J9" s="125" t="s">
        <v>24</v>
      </c>
      <c r="K9" s="125" t="s">
        <v>24</v>
      </c>
      <c r="L9" s="125" t="s">
        <v>27</v>
      </c>
      <c r="M9" s="125" t="s">
        <v>24</v>
      </c>
      <c r="N9" s="125" t="s">
        <v>10</v>
      </c>
      <c r="O9" s="125" t="s">
        <v>27</v>
      </c>
      <c r="P9" s="125" t="s">
        <v>10</v>
      </c>
      <c r="Q9" s="125" t="s">
        <v>24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92"/>
      <c r="AC9" s="93"/>
      <c r="AD9" s="94"/>
      <c r="AE9" s="95"/>
      <c r="AF9" s="94"/>
      <c r="AG9" s="95"/>
      <c r="AH9" s="94"/>
      <c r="AI9" s="95"/>
      <c r="AJ9" s="96"/>
      <c r="AK9" s="37"/>
      <c r="AL9" s="49">
        <f aca="true" t="shared" si="0" ref="AL9:AL31">SUM(AS9:BT9)</f>
        <v>8</v>
      </c>
      <c r="AM9" s="50">
        <f aca="true" t="shared" si="1" ref="AM9:AM31">BW9</f>
        <v>0</v>
      </c>
      <c r="AN9" s="51">
        <f aca="true" t="shared" si="2" ref="AN9:AN31">SUM(AS9:BT9)-AM9</f>
        <v>8</v>
      </c>
      <c r="AO9" s="49">
        <f aca="true" t="shared" si="3" ref="AO9:AO31">AD9+AF9+AH9+AJ9</f>
        <v>0</v>
      </c>
      <c r="AP9" s="42">
        <f aca="true" t="shared" si="4" ref="AP9:AP31">IF($AC$7=$AC9,0,IF($AC9="",120,60))+IF($AE$7=$AE9,0,IF($AE9="",120,60))+IF($AG$7=$AG9,0,IF($AG9="",120,60))+IF($AI$7=$AI9,0,IF($AI9="",120,60))</f>
        <v>480</v>
      </c>
      <c r="AQ9" s="51">
        <f aca="true" t="shared" si="5" ref="AQ9:AQ31">AO9+AP9</f>
        <v>480</v>
      </c>
      <c r="AS9" s="2">
        <f aca="true" t="shared" si="6" ref="AS9:AS31">IF(H9=H$7,1,0)</f>
        <v>1</v>
      </c>
      <c r="AT9" s="2">
        <f aca="true" t="shared" si="7" ref="AT9:AT31">IF(I9=I$7,1,0)</f>
        <v>1</v>
      </c>
      <c r="AU9" s="2">
        <f aca="true" t="shared" si="8" ref="AU9:AU31">IF(J9=J$7,1,0)</f>
        <v>1</v>
      </c>
      <c r="AV9" s="2">
        <f aca="true" t="shared" si="9" ref="AV9:AV31">IF(K9=K$7,1,0)</f>
        <v>1</v>
      </c>
      <c r="AW9" s="2">
        <f aca="true" t="shared" si="10" ref="AW9:AW31">IF(L9=L$7,1,0)</f>
        <v>0</v>
      </c>
      <c r="AX9" s="2">
        <f aca="true" t="shared" si="11" ref="AX9:AX31">IF(M9=M$7,1,0)</f>
        <v>1</v>
      </c>
      <c r="AY9" s="2">
        <f aca="true" t="shared" si="12" ref="AY9:AY31">IF(N9=N$7,1,0)</f>
        <v>1</v>
      </c>
      <c r="AZ9" s="2">
        <f aca="true" t="shared" si="13" ref="AZ9:AZ31">IF(O9=O$7,1,0)</f>
        <v>1</v>
      </c>
      <c r="BA9" s="2">
        <f aca="true" t="shared" si="14" ref="BA9:BA31">IF(P9=P$7,1,0)</f>
        <v>0</v>
      </c>
      <c r="BB9" s="2">
        <f aca="true" t="shared" si="15" ref="BB9:BB31">IF(Q9=Q$7,1,0)</f>
        <v>1</v>
      </c>
      <c r="BC9" s="2">
        <f aca="true" t="shared" si="16" ref="BC9:BC31">IF(R9=R$7,1,0)</f>
        <v>0</v>
      </c>
      <c r="BD9" s="2">
        <f aca="true" t="shared" si="17" ref="BD9:BD31">IF(S9=S$7,1,0)</f>
        <v>0</v>
      </c>
      <c r="BE9" s="2">
        <f aca="true" t="shared" si="18" ref="BE9:BE31">IF(T9=T$7,1,0)</f>
        <v>0</v>
      </c>
      <c r="BF9" s="2">
        <f aca="true" t="shared" si="19" ref="BF9:BF31">IF(U9=U$7,1,0)</f>
        <v>0</v>
      </c>
      <c r="BG9" s="2">
        <f aca="true" t="shared" si="20" ref="BG9:BG31">IF(V9=V$7,1,0)</f>
        <v>0</v>
      </c>
      <c r="BH9" s="2">
        <f aca="true" t="shared" si="21" ref="BH9:BH31">IF(W9=W$7,1,0)</f>
        <v>0</v>
      </c>
      <c r="BI9" s="2">
        <f aca="true" t="shared" si="22" ref="BI9:BI31">IF(X9=X$7,1,0)</f>
        <v>0</v>
      </c>
      <c r="BJ9" s="2">
        <f aca="true" t="shared" si="23" ref="BJ9:BJ31">IF(Y9=Y$7,1,0)</f>
        <v>0</v>
      </c>
      <c r="BK9" s="2">
        <f aca="true" t="shared" si="24" ref="BK9:BK31">IF(Z9=Z$7,1,0)</f>
        <v>0</v>
      </c>
      <c r="BL9" s="2">
        <f aca="true" t="shared" si="25" ref="BL9:BL31">IF(AA9=AA$7,1,0)</f>
        <v>0</v>
      </c>
      <c r="BN9" s="2">
        <f aca="true" t="shared" si="26" ref="BN9:BN31">IF(AC9=AC$7,1,0)</f>
        <v>0</v>
      </c>
      <c r="BP9" s="2">
        <f aca="true" t="shared" si="27" ref="BP9:BP31">IF(AE9=AE$7,1,0)</f>
        <v>0</v>
      </c>
      <c r="BR9" s="2">
        <f aca="true" t="shared" si="28" ref="BR9:BR31">IF(AG9=AG$7,1,0)</f>
        <v>0</v>
      </c>
      <c r="BT9" s="2">
        <f aca="true" t="shared" si="29" ref="BT9:BT31">IF(AI9=AI$7,1,0)</f>
        <v>0</v>
      </c>
      <c r="BV9" s="46">
        <f aca="true" t="shared" si="30" ref="BV9:BV31">MINUTE(IF((F9-E9)&gt;F$7,F9-E9-F$7,0))</f>
        <v>0</v>
      </c>
      <c r="BW9" s="2">
        <f aca="true" t="shared" si="31" ref="BW9:BW31">ROUND(BV9/5+0.49,0)</f>
        <v>0</v>
      </c>
    </row>
    <row r="10" spans="1:75" ht="15.75">
      <c r="A10" s="17">
        <v>2</v>
      </c>
      <c r="B10" s="32">
        <v>5</v>
      </c>
      <c r="C10" s="84" t="s">
        <v>82</v>
      </c>
      <c r="D10" s="85"/>
      <c r="E10" s="97">
        <v>0.5493055555555556</v>
      </c>
      <c r="F10" s="98">
        <v>0.5791666666666667</v>
      </c>
      <c r="G10" s="91"/>
      <c r="H10" s="125" t="s">
        <v>10</v>
      </c>
      <c r="I10" s="125" t="s">
        <v>24</v>
      </c>
      <c r="J10" s="125" t="s">
        <v>24</v>
      </c>
      <c r="K10" s="125" t="s">
        <v>10</v>
      </c>
      <c r="L10" s="125" t="s">
        <v>27</v>
      </c>
      <c r="M10" s="125" t="s">
        <v>24</v>
      </c>
      <c r="N10" s="125" t="s">
        <v>10</v>
      </c>
      <c r="O10" s="125" t="s">
        <v>27</v>
      </c>
      <c r="P10" s="125" t="s">
        <v>24</v>
      </c>
      <c r="Q10" s="125" t="s">
        <v>24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92"/>
      <c r="AC10" s="93"/>
      <c r="AD10" s="94"/>
      <c r="AE10" s="95"/>
      <c r="AF10" s="94"/>
      <c r="AG10" s="95"/>
      <c r="AH10" s="94"/>
      <c r="AI10" s="95"/>
      <c r="AJ10" s="96"/>
      <c r="AK10" s="37"/>
      <c r="AL10" s="52">
        <f t="shared" si="0"/>
        <v>7</v>
      </c>
      <c r="AM10" s="53">
        <f t="shared" si="1"/>
        <v>0</v>
      </c>
      <c r="AN10" s="54">
        <f t="shared" si="2"/>
        <v>7</v>
      </c>
      <c r="AO10" s="49">
        <f t="shared" si="3"/>
        <v>0</v>
      </c>
      <c r="AP10" s="55">
        <f t="shared" si="4"/>
        <v>480</v>
      </c>
      <c r="AQ10" s="51">
        <f t="shared" si="5"/>
        <v>480</v>
      </c>
      <c r="AS10" s="2">
        <f t="shared" si="6"/>
        <v>0</v>
      </c>
      <c r="AT10" s="2">
        <f t="shared" si="7"/>
        <v>1</v>
      </c>
      <c r="AU10" s="2">
        <f t="shared" si="8"/>
        <v>1</v>
      </c>
      <c r="AV10" s="2">
        <f t="shared" si="9"/>
        <v>0</v>
      </c>
      <c r="AW10" s="2">
        <f t="shared" si="10"/>
        <v>0</v>
      </c>
      <c r="AX10" s="2">
        <f t="shared" si="11"/>
        <v>1</v>
      </c>
      <c r="AY10" s="2">
        <f t="shared" si="12"/>
        <v>1</v>
      </c>
      <c r="AZ10" s="2">
        <f t="shared" si="13"/>
        <v>1</v>
      </c>
      <c r="BA10" s="2">
        <f t="shared" si="14"/>
        <v>1</v>
      </c>
      <c r="BB10" s="2">
        <f t="shared" si="15"/>
        <v>1</v>
      </c>
      <c r="BC10" s="2">
        <f t="shared" si="16"/>
        <v>0</v>
      </c>
      <c r="BD10" s="2">
        <f t="shared" si="17"/>
        <v>0</v>
      </c>
      <c r="BE10" s="2">
        <f t="shared" si="18"/>
        <v>0</v>
      </c>
      <c r="BF10" s="2">
        <f t="shared" si="19"/>
        <v>0</v>
      </c>
      <c r="BG10" s="2">
        <f t="shared" si="20"/>
        <v>0</v>
      </c>
      <c r="BH10" s="2">
        <f t="shared" si="21"/>
        <v>0</v>
      </c>
      <c r="BI10" s="2">
        <f t="shared" si="22"/>
        <v>0</v>
      </c>
      <c r="BJ10" s="2">
        <f t="shared" si="23"/>
        <v>0</v>
      </c>
      <c r="BK10" s="2">
        <f t="shared" si="24"/>
        <v>0</v>
      </c>
      <c r="BL10" s="2">
        <f t="shared" si="25"/>
        <v>0</v>
      </c>
      <c r="BN10" s="2">
        <f t="shared" si="26"/>
        <v>0</v>
      </c>
      <c r="BP10" s="2">
        <f t="shared" si="27"/>
        <v>0</v>
      </c>
      <c r="BR10" s="2">
        <f t="shared" si="28"/>
        <v>0</v>
      </c>
      <c r="BT10" s="2">
        <f t="shared" si="29"/>
        <v>0</v>
      </c>
      <c r="BV10" s="46">
        <f t="shared" si="30"/>
        <v>0</v>
      </c>
      <c r="BW10" s="2">
        <f t="shared" si="31"/>
        <v>0</v>
      </c>
    </row>
    <row r="11" spans="1:75" ht="15.75">
      <c r="A11" s="17">
        <v>3</v>
      </c>
      <c r="B11" s="32">
        <v>6</v>
      </c>
      <c r="C11" s="84" t="s">
        <v>83</v>
      </c>
      <c r="D11" s="88"/>
      <c r="E11" s="97">
        <v>0.5520833333333334</v>
      </c>
      <c r="F11" s="98">
        <v>0.5708333333333333</v>
      </c>
      <c r="G11" s="91"/>
      <c r="H11" s="125" t="s">
        <v>22</v>
      </c>
      <c r="I11" s="125" t="s">
        <v>26</v>
      </c>
      <c r="J11" s="125" t="s">
        <v>24</v>
      </c>
      <c r="K11" s="125" t="s">
        <v>10</v>
      </c>
      <c r="L11" s="125" t="s">
        <v>24</v>
      </c>
      <c r="M11" s="125" t="s">
        <v>24</v>
      </c>
      <c r="N11" s="125" t="s">
        <v>10</v>
      </c>
      <c r="O11" s="125" t="s">
        <v>27</v>
      </c>
      <c r="P11" s="125" t="s">
        <v>10</v>
      </c>
      <c r="Q11" s="125" t="s">
        <v>24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92"/>
      <c r="AC11" s="93"/>
      <c r="AD11" s="94"/>
      <c r="AE11" s="95"/>
      <c r="AF11" s="94"/>
      <c r="AG11" s="95"/>
      <c r="AH11" s="94"/>
      <c r="AI11" s="95"/>
      <c r="AJ11" s="96"/>
      <c r="AK11" s="37"/>
      <c r="AL11" s="52">
        <f t="shared" si="0"/>
        <v>6</v>
      </c>
      <c r="AM11" s="53">
        <f t="shared" si="1"/>
        <v>0</v>
      </c>
      <c r="AN11" s="54">
        <f t="shared" si="2"/>
        <v>6</v>
      </c>
      <c r="AO11" s="49">
        <f t="shared" si="3"/>
        <v>0</v>
      </c>
      <c r="AP11" s="55">
        <f t="shared" si="4"/>
        <v>480</v>
      </c>
      <c r="AQ11" s="51">
        <f t="shared" si="5"/>
        <v>480</v>
      </c>
      <c r="AS11" s="2">
        <f t="shared" si="6"/>
        <v>0</v>
      </c>
      <c r="AT11" s="2">
        <f t="shared" si="7"/>
        <v>0</v>
      </c>
      <c r="AU11" s="2">
        <f t="shared" si="8"/>
        <v>1</v>
      </c>
      <c r="AV11" s="2">
        <f t="shared" si="9"/>
        <v>0</v>
      </c>
      <c r="AW11" s="2">
        <f t="shared" si="10"/>
        <v>1</v>
      </c>
      <c r="AX11" s="2">
        <f t="shared" si="11"/>
        <v>1</v>
      </c>
      <c r="AY11" s="2">
        <f t="shared" si="12"/>
        <v>1</v>
      </c>
      <c r="AZ11" s="2">
        <f t="shared" si="13"/>
        <v>1</v>
      </c>
      <c r="BA11" s="2">
        <f t="shared" si="14"/>
        <v>0</v>
      </c>
      <c r="BB11" s="2">
        <f t="shared" si="15"/>
        <v>1</v>
      </c>
      <c r="BC11" s="2">
        <f t="shared" si="16"/>
        <v>0</v>
      </c>
      <c r="BD11" s="2">
        <f t="shared" si="17"/>
        <v>0</v>
      </c>
      <c r="BE11" s="2">
        <f t="shared" si="18"/>
        <v>0</v>
      </c>
      <c r="BF11" s="2">
        <f t="shared" si="19"/>
        <v>0</v>
      </c>
      <c r="BG11" s="2">
        <f t="shared" si="20"/>
        <v>0</v>
      </c>
      <c r="BH11" s="2">
        <f t="shared" si="21"/>
        <v>0</v>
      </c>
      <c r="BI11" s="2">
        <f t="shared" si="22"/>
        <v>0</v>
      </c>
      <c r="BJ11" s="2">
        <f t="shared" si="23"/>
        <v>0</v>
      </c>
      <c r="BK11" s="2">
        <f t="shared" si="24"/>
        <v>0</v>
      </c>
      <c r="BL11" s="2">
        <f t="shared" si="25"/>
        <v>0</v>
      </c>
      <c r="BN11" s="2">
        <f t="shared" si="26"/>
        <v>0</v>
      </c>
      <c r="BP11" s="2">
        <f t="shared" si="27"/>
        <v>0</v>
      </c>
      <c r="BR11" s="2">
        <f t="shared" si="28"/>
        <v>0</v>
      </c>
      <c r="BT11" s="2">
        <f t="shared" si="29"/>
        <v>0</v>
      </c>
      <c r="BV11" s="46">
        <f t="shared" si="30"/>
        <v>0</v>
      </c>
      <c r="BW11" s="2">
        <f t="shared" si="31"/>
        <v>0</v>
      </c>
    </row>
    <row r="12" spans="1:75" ht="15.75">
      <c r="A12" s="17">
        <v>4</v>
      </c>
      <c r="B12" s="32">
        <v>1</v>
      </c>
      <c r="C12" s="84" t="s">
        <v>85</v>
      </c>
      <c r="D12" s="88" t="s">
        <v>74</v>
      </c>
      <c r="E12" s="97">
        <v>0.5555555555555556</v>
      </c>
      <c r="F12" s="98">
        <v>0.5965277777777778</v>
      </c>
      <c r="G12" s="91"/>
      <c r="H12" s="125" t="s">
        <v>24</v>
      </c>
      <c r="I12" s="125" t="s">
        <v>24</v>
      </c>
      <c r="J12" s="125" t="s">
        <v>10</v>
      </c>
      <c r="K12" s="125" t="s">
        <v>27</v>
      </c>
      <c r="L12" s="125" t="s">
        <v>24</v>
      </c>
      <c r="M12" s="125" t="s">
        <v>10</v>
      </c>
      <c r="N12" s="125" t="s">
        <v>10</v>
      </c>
      <c r="O12" s="125" t="s">
        <v>25</v>
      </c>
      <c r="P12" s="125" t="s">
        <v>10</v>
      </c>
      <c r="Q12" s="125" t="s">
        <v>24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92"/>
      <c r="AC12" s="93"/>
      <c r="AD12" s="94"/>
      <c r="AE12" s="95"/>
      <c r="AF12" s="94"/>
      <c r="AG12" s="95"/>
      <c r="AH12" s="94"/>
      <c r="AI12" s="95"/>
      <c r="AJ12" s="96"/>
      <c r="AK12" s="37"/>
      <c r="AL12" s="52">
        <f t="shared" si="0"/>
        <v>5</v>
      </c>
      <c r="AM12" s="53">
        <f t="shared" si="1"/>
        <v>0</v>
      </c>
      <c r="AN12" s="54">
        <f t="shared" si="2"/>
        <v>5</v>
      </c>
      <c r="AO12" s="49">
        <f t="shared" si="3"/>
        <v>0</v>
      </c>
      <c r="AP12" s="55">
        <f t="shared" si="4"/>
        <v>480</v>
      </c>
      <c r="AQ12" s="51">
        <f t="shared" si="5"/>
        <v>480</v>
      </c>
      <c r="AS12" s="2">
        <f t="shared" si="6"/>
        <v>1</v>
      </c>
      <c r="AT12" s="2">
        <f t="shared" si="7"/>
        <v>1</v>
      </c>
      <c r="AU12" s="2">
        <f t="shared" si="8"/>
        <v>0</v>
      </c>
      <c r="AV12" s="2">
        <f t="shared" si="9"/>
        <v>0</v>
      </c>
      <c r="AW12" s="2">
        <f t="shared" si="10"/>
        <v>1</v>
      </c>
      <c r="AX12" s="2">
        <f t="shared" si="11"/>
        <v>0</v>
      </c>
      <c r="AY12" s="2">
        <f t="shared" si="12"/>
        <v>1</v>
      </c>
      <c r="AZ12" s="2">
        <f t="shared" si="13"/>
        <v>0</v>
      </c>
      <c r="BA12" s="2">
        <f t="shared" si="14"/>
        <v>0</v>
      </c>
      <c r="BB12" s="2">
        <f t="shared" si="15"/>
        <v>1</v>
      </c>
      <c r="BC12" s="2">
        <f t="shared" si="16"/>
        <v>0</v>
      </c>
      <c r="BD12" s="2">
        <f t="shared" si="17"/>
        <v>0</v>
      </c>
      <c r="BE12" s="2">
        <f t="shared" si="18"/>
        <v>0</v>
      </c>
      <c r="BF12" s="2">
        <f t="shared" si="19"/>
        <v>0</v>
      </c>
      <c r="BG12" s="2">
        <f t="shared" si="20"/>
        <v>0</v>
      </c>
      <c r="BH12" s="2">
        <f t="shared" si="21"/>
        <v>0</v>
      </c>
      <c r="BI12" s="2">
        <f t="shared" si="22"/>
        <v>0</v>
      </c>
      <c r="BJ12" s="2">
        <f t="shared" si="23"/>
        <v>0</v>
      </c>
      <c r="BK12" s="2">
        <f t="shared" si="24"/>
        <v>0</v>
      </c>
      <c r="BL12" s="2">
        <f t="shared" si="25"/>
        <v>0</v>
      </c>
      <c r="BN12" s="2">
        <f t="shared" si="26"/>
        <v>0</v>
      </c>
      <c r="BP12" s="2">
        <f t="shared" si="27"/>
        <v>0</v>
      </c>
      <c r="BR12" s="2">
        <f t="shared" si="28"/>
        <v>0</v>
      </c>
      <c r="BT12" s="2">
        <f t="shared" si="29"/>
        <v>0</v>
      </c>
      <c r="BV12" s="46">
        <f t="shared" si="30"/>
        <v>0</v>
      </c>
      <c r="BW12" s="2">
        <f t="shared" si="31"/>
        <v>0</v>
      </c>
    </row>
    <row r="13" spans="1:75" ht="15.75">
      <c r="A13" s="17">
        <v>5</v>
      </c>
      <c r="B13" s="32">
        <v>2</v>
      </c>
      <c r="C13" s="84" t="s">
        <v>76</v>
      </c>
      <c r="D13" s="85" t="s">
        <v>77</v>
      </c>
      <c r="E13" s="97"/>
      <c r="F13" s="98"/>
      <c r="G13" s="91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92"/>
      <c r="AC13" s="93"/>
      <c r="AD13" s="94"/>
      <c r="AE13" s="95"/>
      <c r="AF13" s="94"/>
      <c r="AG13" s="95"/>
      <c r="AH13" s="94"/>
      <c r="AI13" s="95"/>
      <c r="AJ13" s="96"/>
      <c r="AK13" s="37"/>
      <c r="AL13" s="52">
        <f t="shared" si="0"/>
        <v>0</v>
      </c>
      <c r="AM13" s="53">
        <f t="shared" si="1"/>
        <v>0</v>
      </c>
      <c r="AN13" s="54">
        <f t="shared" si="2"/>
        <v>0</v>
      </c>
      <c r="AO13" s="49">
        <f t="shared" si="3"/>
        <v>0</v>
      </c>
      <c r="AP13" s="55">
        <f t="shared" si="4"/>
        <v>480</v>
      </c>
      <c r="AQ13" s="51">
        <f t="shared" si="5"/>
        <v>480</v>
      </c>
      <c r="AS13" s="2">
        <f t="shared" si="6"/>
        <v>0</v>
      </c>
      <c r="AT13" s="2">
        <f t="shared" si="7"/>
        <v>0</v>
      </c>
      <c r="AU13" s="2">
        <f t="shared" si="8"/>
        <v>0</v>
      </c>
      <c r="AV13" s="2">
        <f t="shared" si="9"/>
        <v>0</v>
      </c>
      <c r="AW13" s="2">
        <f t="shared" si="10"/>
        <v>0</v>
      </c>
      <c r="AX13" s="2">
        <f t="shared" si="11"/>
        <v>0</v>
      </c>
      <c r="AY13" s="2">
        <f t="shared" si="12"/>
        <v>0</v>
      </c>
      <c r="AZ13" s="2">
        <f t="shared" si="13"/>
        <v>0</v>
      </c>
      <c r="BA13" s="2">
        <f t="shared" si="14"/>
        <v>0</v>
      </c>
      <c r="BB13" s="2">
        <f t="shared" si="15"/>
        <v>0</v>
      </c>
      <c r="BC13" s="2">
        <f t="shared" si="16"/>
        <v>0</v>
      </c>
      <c r="BD13" s="2">
        <f t="shared" si="17"/>
        <v>0</v>
      </c>
      <c r="BE13" s="2">
        <f t="shared" si="18"/>
        <v>0</v>
      </c>
      <c r="BF13" s="2">
        <f t="shared" si="19"/>
        <v>0</v>
      </c>
      <c r="BG13" s="2">
        <f t="shared" si="20"/>
        <v>0</v>
      </c>
      <c r="BH13" s="2">
        <f t="shared" si="21"/>
        <v>0</v>
      </c>
      <c r="BI13" s="2">
        <f t="shared" si="22"/>
        <v>0</v>
      </c>
      <c r="BJ13" s="2">
        <f t="shared" si="23"/>
        <v>0</v>
      </c>
      <c r="BK13" s="2">
        <f t="shared" si="24"/>
        <v>0</v>
      </c>
      <c r="BL13" s="2">
        <f t="shared" si="25"/>
        <v>0</v>
      </c>
      <c r="BN13" s="2">
        <f t="shared" si="26"/>
        <v>0</v>
      </c>
      <c r="BP13" s="2">
        <f t="shared" si="27"/>
        <v>0</v>
      </c>
      <c r="BR13" s="2">
        <f t="shared" si="28"/>
        <v>0</v>
      </c>
      <c r="BT13" s="2">
        <f t="shared" si="29"/>
        <v>0</v>
      </c>
      <c r="BV13" s="46">
        <f t="shared" si="30"/>
        <v>0</v>
      </c>
      <c r="BW13" s="2">
        <f t="shared" si="31"/>
        <v>0</v>
      </c>
    </row>
    <row r="14" spans="1:75" ht="15.75">
      <c r="A14" s="17">
        <v>6</v>
      </c>
      <c r="B14" s="32">
        <v>4</v>
      </c>
      <c r="C14" s="84" t="s">
        <v>80</v>
      </c>
      <c r="D14" s="85" t="s">
        <v>74</v>
      </c>
      <c r="E14" s="97"/>
      <c r="F14" s="98"/>
      <c r="G14" s="91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92"/>
      <c r="AC14" s="93"/>
      <c r="AD14" s="94"/>
      <c r="AE14" s="95"/>
      <c r="AF14" s="94"/>
      <c r="AG14" s="95"/>
      <c r="AH14" s="94"/>
      <c r="AI14" s="95"/>
      <c r="AJ14" s="96"/>
      <c r="AK14" s="37"/>
      <c r="AL14" s="52">
        <f t="shared" si="0"/>
        <v>0</v>
      </c>
      <c r="AM14" s="53">
        <f t="shared" si="1"/>
        <v>0</v>
      </c>
      <c r="AN14" s="54">
        <f t="shared" si="2"/>
        <v>0</v>
      </c>
      <c r="AO14" s="49">
        <f t="shared" si="3"/>
        <v>0</v>
      </c>
      <c r="AP14" s="55">
        <f t="shared" si="4"/>
        <v>480</v>
      </c>
      <c r="AQ14" s="51">
        <f t="shared" si="5"/>
        <v>480</v>
      </c>
      <c r="AS14" s="2">
        <f t="shared" si="6"/>
        <v>0</v>
      </c>
      <c r="AT14" s="2">
        <f t="shared" si="7"/>
        <v>0</v>
      </c>
      <c r="AU14" s="2">
        <f t="shared" si="8"/>
        <v>0</v>
      </c>
      <c r="AV14" s="2">
        <f t="shared" si="9"/>
        <v>0</v>
      </c>
      <c r="AW14" s="2">
        <f t="shared" si="10"/>
        <v>0</v>
      </c>
      <c r="AX14" s="2">
        <f t="shared" si="11"/>
        <v>0</v>
      </c>
      <c r="AY14" s="2">
        <f t="shared" si="12"/>
        <v>0</v>
      </c>
      <c r="AZ14" s="2">
        <f t="shared" si="13"/>
        <v>0</v>
      </c>
      <c r="BA14" s="2">
        <f t="shared" si="14"/>
        <v>0</v>
      </c>
      <c r="BB14" s="2">
        <f t="shared" si="15"/>
        <v>0</v>
      </c>
      <c r="BC14" s="2">
        <f t="shared" si="16"/>
        <v>0</v>
      </c>
      <c r="BD14" s="2">
        <f t="shared" si="17"/>
        <v>0</v>
      </c>
      <c r="BE14" s="2">
        <f t="shared" si="18"/>
        <v>0</v>
      </c>
      <c r="BF14" s="2">
        <f t="shared" si="19"/>
        <v>0</v>
      </c>
      <c r="BG14" s="2">
        <f t="shared" si="20"/>
        <v>0</v>
      </c>
      <c r="BH14" s="2">
        <f t="shared" si="21"/>
        <v>0</v>
      </c>
      <c r="BI14" s="2">
        <f t="shared" si="22"/>
        <v>0</v>
      </c>
      <c r="BJ14" s="2">
        <f t="shared" si="23"/>
        <v>0</v>
      </c>
      <c r="BK14" s="2">
        <f t="shared" si="24"/>
        <v>0</v>
      </c>
      <c r="BL14" s="2">
        <f t="shared" si="25"/>
        <v>0</v>
      </c>
      <c r="BN14" s="2">
        <f t="shared" si="26"/>
        <v>0</v>
      </c>
      <c r="BP14" s="2">
        <f t="shared" si="27"/>
        <v>0</v>
      </c>
      <c r="BR14" s="2">
        <f t="shared" si="28"/>
        <v>0</v>
      </c>
      <c r="BT14" s="2">
        <f t="shared" si="29"/>
        <v>0</v>
      </c>
      <c r="BV14" s="46">
        <f t="shared" si="30"/>
        <v>0</v>
      </c>
      <c r="BW14" s="2">
        <f t="shared" si="31"/>
        <v>0</v>
      </c>
    </row>
    <row r="15" spans="1:75" ht="15.75">
      <c r="A15" s="17">
        <v>7</v>
      </c>
      <c r="B15" s="32">
        <v>7</v>
      </c>
      <c r="C15" s="84"/>
      <c r="D15" s="85"/>
      <c r="E15" s="97"/>
      <c r="F15" s="98"/>
      <c r="G15" s="91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92"/>
      <c r="AC15" s="93"/>
      <c r="AD15" s="94"/>
      <c r="AE15" s="95"/>
      <c r="AF15" s="94"/>
      <c r="AG15" s="95"/>
      <c r="AH15" s="94"/>
      <c r="AI15" s="95"/>
      <c r="AJ15" s="96"/>
      <c r="AK15" s="37"/>
      <c r="AL15" s="52">
        <f t="shared" si="0"/>
        <v>0</v>
      </c>
      <c r="AM15" s="53">
        <f t="shared" si="1"/>
        <v>0</v>
      </c>
      <c r="AN15" s="54">
        <f t="shared" si="2"/>
        <v>0</v>
      </c>
      <c r="AO15" s="49">
        <f t="shared" si="3"/>
        <v>0</v>
      </c>
      <c r="AP15" s="55">
        <f t="shared" si="4"/>
        <v>480</v>
      </c>
      <c r="AQ15" s="51">
        <f t="shared" si="5"/>
        <v>480</v>
      </c>
      <c r="AS15" s="2">
        <f t="shared" si="6"/>
        <v>0</v>
      </c>
      <c r="AT15" s="2">
        <f t="shared" si="7"/>
        <v>0</v>
      </c>
      <c r="AU15" s="2">
        <f t="shared" si="8"/>
        <v>0</v>
      </c>
      <c r="AV15" s="2">
        <f t="shared" si="9"/>
        <v>0</v>
      </c>
      <c r="AW15" s="2">
        <f t="shared" si="10"/>
        <v>0</v>
      </c>
      <c r="AX15" s="2">
        <f t="shared" si="11"/>
        <v>0</v>
      </c>
      <c r="AY15" s="2">
        <f t="shared" si="12"/>
        <v>0</v>
      </c>
      <c r="AZ15" s="2">
        <f t="shared" si="13"/>
        <v>0</v>
      </c>
      <c r="BA15" s="2">
        <f t="shared" si="14"/>
        <v>0</v>
      </c>
      <c r="BB15" s="2">
        <f t="shared" si="15"/>
        <v>0</v>
      </c>
      <c r="BC15" s="2">
        <f t="shared" si="16"/>
        <v>0</v>
      </c>
      <c r="BD15" s="2">
        <f t="shared" si="17"/>
        <v>0</v>
      </c>
      <c r="BE15" s="2">
        <f t="shared" si="18"/>
        <v>0</v>
      </c>
      <c r="BF15" s="2">
        <f t="shared" si="19"/>
        <v>0</v>
      </c>
      <c r="BG15" s="2">
        <f t="shared" si="20"/>
        <v>0</v>
      </c>
      <c r="BH15" s="2">
        <f t="shared" si="21"/>
        <v>0</v>
      </c>
      <c r="BI15" s="2">
        <f t="shared" si="22"/>
        <v>0</v>
      </c>
      <c r="BJ15" s="2">
        <f t="shared" si="23"/>
        <v>0</v>
      </c>
      <c r="BK15" s="2">
        <f t="shared" si="24"/>
        <v>0</v>
      </c>
      <c r="BL15" s="2">
        <f t="shared" si="25"/>
        <v>0</v>
      </c>
      <c r="BN15" s="2">
        <f t="shared" si="26"/>
        <v>0</v>
      </c>
      <c r="BP15" s="2">
        <f t="shared" si="27"/>
        <v>0</v>
      </c>
      <c r="BR15" s="2">
        <f t="shared" si="28"/>
        <v>0</v>
      </c>
      <c r="BT15" s="2">
        <f t="shared" si="29"/>
        <v>0</v>
      </c>
      <c r="BV15" s="46">
        <f t="shared" si="30"/>
        <v>0</v>
      </c>
      <c r="BW15" s="2">
        <f t="shared" si="31"/>
        <v>0</v>
      </c>
    </row>
    <row r="16" spans="1:75" ht="15.75">
      <c r="A16" s="17">
        <v>8</v>
      </c>
      <c r="B16" s="32">
        <v>8</v>
      </c>
      <c r="C16" s="84"/>
      <c r="D16" s="85"/>
      <c r="E16" s="97"/>
      <c r="F16" s="98"/>
      <c r="G16" s="91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92"/>
      <c r="AC16" s="93"/>
      <c r="AD16" s="94"/>
      <c r="AE16" s="95"/>
      <c r="AF16" s="94"/>
      <c r="AG16" s="95"/>
      <c r="AH16" s="94"/>
      <c r="AI16" s="95"/>
      <c r="AJ16" s="96"/>
      <c r="AK16" s="37"/>
      <c r="AL16" s="52">
        <f t="shared" si="0"/>
        <v>0</v>
      </c>
      <c r="AM16" s="53">
        <f t="shared" si="1"/>
        <v>0</v>
      </c>
      <c r="AN16" s="54">
        <f t="shared" si="2"/>
        <v>0</v>
      </c>
      <c r="AO16" s="49">
        <f t="shared" si="3"/>
        <v>0</v>
      </c>
      <c r="AP16" s="55">
        <f t="shared" si="4"/>
        <v>480</v>
      </c>
      <c r="AQ16" s="51">
        <f t="shared" si="5"/>
        <v>480</v>
      </c>
      <c r="AS16" s="2">
        <f t="shared" si="6"/>
        <v>0</v>
      </c>
      <c r="AT16" s="2">
        <f t="shared" si="7"/>
        <v>0</v>
      </c>
      <c r="AU16" s="2">
        <f t="shared" si="8"/>
        <v>0</v>
      </c>
      <c r="AV16" s="2">
        <f t="shared" si="9"/>
        <v>0</v>
      </c>
      <c r="AW16" s="2">
        <f t="shared" si="10"/>
        <v>0</v>
      </c>
      <c r="AX16" s="2">
        <f t="shared" si="11"/>
        <v>0</v>
      </c>
      <c r="AY16" s="2">
        <f t="shared" si="12"/>
        <v>0</v>
      </c>
      <c r="AZ16" s="2">
        <f t="shared" si="13"/>
        <v>0</v>
      </c>
      <c r="BA16" s="2">
        <f t="shared" si="14"/>
        <v>0</v>
      </c>
      <c r="BB16" s="2">
        <f t="shared" si="15"/>
        <v>0</v>
      </c>
      <c r="BC16" s="2">
        <f t="shared" si="16"/>
        <v>0</v>
      </c>
      <c r="BD16" s="2">
        <f t="shared" si="17"/>
        <v>0</v>
      </c>
      <c r="BE16" s="2">
        <f t="shared" si="18"/>
        <v>0</v>
      </c>
      <c r="BF16" s="2">
        <f t="shared" si="19"/>
        <v>0</v>
      </c>
      <c r="BG16" s="2">
        <f t="shared" si="20"/>
        <v>0</v>
      </c>
      <c r="BH16" s="2">
        <f t="shared" si="21"/>
        <v>0</v>
      </c>
      <c r="BI16" s="2">
        <f t="shared" si="22"/>
        <v>0</v>
      </c>
      <c r="BJ16" s="2">
        <f t="shared" si="23"/>
        <v>0</v>
      </c>
      <c r="BK16" s="2">
        <f t="shared" si="24"/>
        <v>0</v>
      </c>
      <c r="BL16" s="2">
        <f t="shared" si="25"/>
        <v>0</v>
      </c>
      <c r="BN16" s="2">
        <f t="shared" si="26"/>
        <v>0</v>
      </c>
      <c r="BP16" s="2">
        <f t="shared" si="27"/>
        <v>0</v>
      </c>
      <c r="BR16" s="2">
        <f t="shared" si="28"/>
        <v>0</v>
      </c>
      <c r="BT16" s="2">
        <f t="shared" si="29"/>
        <v>0</v>
      </c>
      <c r="BV16" s="46">
        <f t="shared" si="30"/>
        <v>0</v>
      </c>
      <c r="BW16" s="2">
        <f t="shared" si="31"/>
        <v>0</v>
      </c>
    </row>
    <row r="17" spans="1:75" ht="15.75">
      <c r="A17" s="17">
        <v>9</v>
      </c>
      <c r="B17" s="32">
        <v>9</v>
      </c>
      <c r="C17" s="84"/>
      <c r="D17" s="85"/>
      <c r="E17" s="97"/>
      <c r="F17" s="98"/>
      <c r="G17" s="91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92"/>
      <c r="AC17" s="93"/>
      <c r="AD17" s="94"/>
      <c r="AE17" s="95"/>
      <c r="AF17" s="94"/>
      <c r="AG17" s="95"/>
      <c r="AH17" s="94"/>
      <c r="AI17" s="95"/>
      <c r="AJ17" s="96"/>
      <c r="AK17" s="36"/>
      <c r="AL17" s="52">
        <f t="shared" si="0"/>
        <v>0</v>
      </c>
      <c r="AM17" s="53">
        <f t="shared" si="1"/>
        <v>0</v>
      </c>
      <c r="AN17" s="54">
        <f t="shared" si="2"/>
        <v>0</v>
      </c>
      <c r="AO17" s="49">
        <f t="shared" si="3"/>
        <v>0</v>
      </c>
      <c r="AP17" s="55">
        <f t="shared" si="4"/>
        <v>480</v>
      </c>
      <c r="AQ17" s="51">
        <f t="shared" si="5"/>
        <v>480</v>
      </c>
      <c r="AS17" s="2">
        <f t="shared" si="6"/>
        <v>0</v>
      </c>
      <c r="AT17" s="2">
        <f t="shared" si="7"/>
        <v>0</v>
      </c>
      <c r="AU17" s="2">
        <f t="shared" si="8"/>
        <v>0</v>
      </c>
      <c r="AV17" s="2">
        <f t="shared" si="9"/>
        <v>0</v>
      </c>
      <c r="AW17" s="2">
        <f t="shared" si="10"/>
        <v>0</v>
      </c>
      <c r="AX17" s="2">
        <f t="shared" si="11"/>
        <v>0</v>
      </c>
      <c r="AY17" s="2">
        <f t="shared" si="12"/>
        <v>0</v>
      </c>
      <c r="AZ17" s="2">
        <f t="shared" si="13"/>
        <v>0</v>
      </c>
      <c r="BA17" s="2">
        <f t="shared" si="14"/>
        <v>0</v>
      </c>
      <c r="BB17" s="2">
        <f t="shared" si="15"/>
        <v>0</v>
      </c>
      <c r="BC17" s="2">
        <f t="shared" si="16"/>
        <v>0</v>
      </c>
      <c r="BD17" s="2">
        <f t="shared" si="17"/>
        <v>0</v>
      </c>
      <c r="BE17" s="2">
        <f t="shared" si="18"/>
        <v>0</v>
      </c>
      <c r="BF17" s="2">
        <f t="shared" si="19"/>
        <v>0</v>
      </c>
      <c r="BG17" s="2">
        <f t="shared" si="20"/>
        <v>0</v>
      </c>
      <c r="BH17" s="2">
        <f t="shared" si="21"/>
        <v>0</v>
      </c>
      <c r="BI17" s="2">
        <f t="shared" si="22"/>
        <v>0</v>
      </c>
      <c r="BJ17" s="2">
        <f t="shared" si="23"/>
        <v>0</v>
      </c>
      <c r="BK17" s="2">
        <f t="shared" si="24"/>
        <v>0</v>
      </c>
      <c r="BL17" s="2">
        <f t="shared" si="25"/>
        <v>0</v>
      </c>
      <c r="BN17" s="2">
        <f t="shared" si="26"/>
        <v>0</v>
      </c>
      <c r="BP17" s="2">
        <f t="shared" si="27"/>
        <v>0</v>
      </c>
      <c r="BR17" s="2">
        <f t="shared" si="28"/>
        <v>0</v>
      </c>
      <c r="BT17" s="2">
        <f t="shared" si="29"/>
        <v>0</v>
      </c>
      <c r="BV17" s="46">
        <f t="shared" si="30"/>
        <v>0</v>
      </c>
      <c r="BW17" s="2">
        <f t="shared" si="31"/>
        <v>0</v>
      </c>
    </row>
    <row r="18" spans="1:75" ht="15.75">
      <c r="A18" s="17">
        <v>10</v>
      </c>
      <c r="B18" s="32">
        <v>10</v>
      </c>
      <c r="C18" s="84"/>
      <c r="D18" s="85"/>
      <c r="E18" s="97"/>
      <c r="F18" s="98"/>
      <c r="G18" s="91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92"/>
      <c r="AC18" s="93"/>
      <c r="AD18" s="94"/>
      <c r="AE18" s="95"/>
      <c r="AF18" s="94"/>
      <c r="AG18" s="95"/>
      <c r="AH18" s="94"/>
      <c r="AI18" s="95"/>
      <c r="AJ18" s="96"/>
      <c r="AK18" s="36"/>
      <c r="AL18" s="52">
        <f t="shared" si="0"/>
        <v>0</v>
      </c>
      <c r="AM18" s="53">
        <f t="shared" si="1"/>
        <v>0</v>
      </c>
      <c r="AN18" s="54">
        <f t="shared" si="2"/>
        <v>0</v>
      </c>
      <c r="AO18" s="49">
        <f t="shared" si="3"/>
        <v>0</v>
      </c>
      <c r="AP18" s="55">
        <f t="shared" si="4"/>
        <v>480</v>
      </c>
      <c r="AQ18" s="51">
        <f t="shared" si="5"/>
        <v>480</v>
      </c>
      <c r="AS18" s="2">
        <f t="shared" si="6"/>
        <v>0</v>
      </c>
      <c r="AT18" s="2">
        <f t="shared" si="7"/>
        <v>0</v>
      </c>
      <c r="AU18" s="2">
        <f t="shared" si="8"/>
        <v>0</v>
      </c>
      <c r="AV18" s="2">
        <f t="shared" si="9"/>
        <v>0</v>
      </c>
      <c r="AW18" s="2">
        <f t="shared" si="10"/>
        <v>0</v>
      </c>
      <c r="AX18" s="2">
        <f t="shared" si="11"/>
        <v>0</v>
      </c>
      <c r="AY18" s="2">
        <f t="shared" si="12"/>
        <v>0</v>
      </c>
      <c r="AZ18" s="2">
        <f t="shared" si="13"/>
        <v>0</v>
      </c>
      <c r="BA18" s="2">
        <f t="shared" si="14"/>
        <v>0</v>
      </c>
      <c r="BB18" s="2">
        <f t="shared" si="15"/>
        <v>0</v>
      </c>
      <c r="BC18" s="2">
        <f t="shared" si="16"/>
        <v>0</v>
      </c>
      <c r="BD18" s="2">
        <f t="shared" si="17"/>
        <v>0</v>
      </c>
      <c r="BE18" s="2">
        <f t="shared" si="18"/>
        <v>0</v>
      </c>
      <c r="BF18" s="2">
        <f t="shared" si="19"/>
        <v>0</v>
      </c>
      <c r="BG18" s="2">
        <f t="shared" si="20"/>
        <v>0</v>
      </c>
      <c r="BH18" s="2">
        <f t="shared" si="21"/>
        <v>0</v>
      </c>
      <c r="BI18" s="2">
        <f t="shared" si="22"/>
        <v>0</v>
      </c>
      <c r="BJ18" s="2">
        <f t="shared" si="23"/>
        <v>0</v>
      </c>
      <c r="BK18" s="2">
        <f t="shared" si="24"/>
        <v>0</v>
      </c>
      <c r="BL18" s="2">
        <f t="shared" si="25"/>
        <v>0</v>
      </c>
      <c r="BN18" s="2">
        <f t="shared" si="26"/>
        <v>0</v>
      </c>
      <c r="BP18" s="2">
        <f t="shared" si="27"/>
        <v>0</v>
      </c>
      <c r="BR18" s="2">
        <f t="shared" si="28"/>
        <v>0</v>
      </c>
      <c r="BT18" s="2">
        <f t="shared" si="29"/>
        <v>0</v>
      </c>
      <c r="BV18" s="46">
        <f t="shared" si="30"/>
        <v>0</v>
      </c>
      <c r="BW18" s="2">
        <f t="shared" si="31"/>
        <v>0</v>
      </c>
    </row>
    <row r="19" spans="1:75" ht="15.75">
      <c r="A19" s="17">
        <v>11</v>
      </c>
      <c r="B19" s="32">
        <v>11</v>
      </c>
      <c r="C19" s="84"/>
      <c r="D19" s="85"/>
      <c r="E19" s="97"/>
      <c r="F19" s="98"/>
      <c r="G19" s="91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92"/>
      <c r="AC19" s="93"/>
      <c r="AD19" s="94"/>
      <c r="AE19" s="95"/>
      <c r="AF19" s="94"/>
      <c r="AG19" s="95"/>
      <c r="AH19" s="94"/>
      <c r="AI19" s="95"/>
      <c r="AJ19" s="96"/>
      <c r="AK19" s="37"/>
      <c r="AL19" s="52">
        <f t="shared" si="0"/>
        <v>0</v>
      </c>
      <c r="AM19" s="53">
        <f t="shared" si="1"/>
        <v>0</v>
      </c>
      <c r="AN19" s="54">
        <f t="shared" si="2"/>
        <v>0</v>
      </c>
      <c r="AO19" s="49">
        <f t="shared" si="3"/>
        <v>0</v>
      </c>
      <c r="AP19" s="55">
        <f t="shared" si="4"/>
        <v>480</v>
      </c>
      <c r="AQ19" s="51">
        <f t="shared" si="5"/>
        <v>480</v>
      </c>
      <c r="AS19" s="2">
        <f t="shared" si="6"/>
        <v>0</v>
      </c>
      <c r="AT19" s="2">
        <f t="shared" si="7"/>
        <v>0</v>
      </c>
      <c r="AU19" s="2">
        <f t="shared" si="8"/>
        <v>0</v>
      </c>
      <c r="AV19" s="2">
        <f t="shared" si="9"/>
        <v>0</v>
      </c>
      <c r="AW19" s="2">
        <f t="shared" si="10"/>
        <v>0</v>
      </c>
      <c r="AX19" s="2">
        <f t="shared" si="11"/>
        <v>0</v>
      </c>
      <c r="AY19" s="2">
        <f t="shared" si="12"/>
        <v>0</v>
      </c>
      <c r="AZ19" s="2">
        <f t="shared" si="13"/>
        <v>0</v>
      </c>
      <c r="BA19" s="2">
        <f t="shared" si="14"/>
        <v>0</v>
      </c>
      <c r="BB19" s="2">
        <f t="shared" si="15"/>
        <v>0</v>
      </c>
      <c r="BC19" s="2">
        <f t="shared" si="16"/>
        <v>0</v>
      </c>
      <c r="BD19" s="2">
        <f t="shared" si="17"/>
        <v>0</v>
      </c>
      <c r="BE19" s="2">
        <f t="shared" si="18"/>
        <v>0</v>
      </c>
      <c r="BF19" s="2">
        <f t="shared" si="19"/>
        <v>0</v>
      </c>
      <c r="BG19" s="2">
        <f t="shared" si="20"/>
        <v>0</v>
      </c>
      <c r="BH19" s="2">
        <f t="shared" si="21"/>
        <v>0</v>
      </c>
      <c r="BI19" s="2">
        <f t="shared" si="22"/>
        <v>0</v>
      </c>
      <c r="BJ19" s="2">
        <f t="shared" si="23"/>
        <v>0</v>
      </c>
      <c r="BK19" s="2">
        <f t="shared" si="24"/>
        <v>0</v>
      </c>
      <c r="BL19" s="2">
        <f t="shared" si="25"/>
        <v>0</v>
      </c>
      <c r="BN19" s="2">
        <f t="shared" si="26"/>
        <v>0</v>
      </c>
      <c r="BP19" s="2">
        <f t="shared" si="27"/>
        <v>0</v>
      </c>
      <c r="BR19" s="2">
        <f t="shared" si="28"/>
        <v>0</v>
      </c>
      <c r="BT19" s="2">
        <f t="shared" si="29"/>
        <v>0</v>
      </c>
      <c r="BV19" s="46">
        <f t="shared" si="30"/>
        <v>0</v>
      </c>
      <c r="BW19" s="2">
        <f t="shared" si="31"/>
        <v>0</v>
      </c>
    </row>
    <row r="20" spans="1:75" ht="15.75">
      <c r="A20" s="17">
        <v>12</v>
      </c>
      <c r="B20" s="32">
        <v>12</v>
      </c>
      <c r="C20" s="84"/>
      <c r="D20" s="85"/>
      <c r="E20" s="97"/>
      <c r="F20" s="98"/>
      <c r="G20" s="91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92"/>
      <c r="AC20" s="93"/>
      <c r="AD20" s="94"/>
      <c r="AE20" s="95"/>
      <c r="AF20" s="94"/>
      <c r="AG20" s="95"/>
      <c r="AH20" s="94"/>
      <c r="AI20" s="95"/>
      <c r="AJ20" s="96"/>
      <c r="AK20" s="37"/>
      <c r="AL20" s="52">
        <f t="shared" si="0"/>
        <v>0</v>
      </c>
      <c r="AM20" s="53">
        <f t="shared" si="1"/>
        <v>0</v>
      </c>
      <c r="AN20" s="54">
        <f t="shared" si="2"/>
        <v>0</v>
      </c>
      <c r="AO20" s="49">
        <f t="shared" si="3"/>
        <v>0</v>
      </c>
      <c r="AP20" s="55">
        <f t="shared" si="4"/>
        <v>480</v>
      </c>
      <c r="AQ20" s="51">
        <f t="shared" si="5"/>
        <v>480</v>
      </c>
      <c r="AS20" s="2">
        <f t="shared" si="6"/>
        <v>0</v>
      </c>
      <c r="AT20" s="2">
        <f t="shared" si="7"/>
        <v>0</v>
      </c>
      <c r="AU20" s="2">
        <f t="shared" si="8"/>
        <v>0</v>
      </c>
      <c r="AV20" s="2">
        <f t="shared" si="9"/>
        <v>0</v>
      </c>
      <c r="AW20" s="2">
        <f t="shared" si="10"/>
        <v>0</v>
      </c>
      <c r="AX20" s="2">
        <f t="shared" si="11"/>
        <v>0</v>
      </c>
      <c r="AY20" s="2">
        <f t="shared" si="12"/>
        <v>0</v>
      </c>
      <c r="AZ20" s="2">
        <f t="shared" si="13"/>
        <v>0</v>
      </c>
      <c r="BA20" s="2">
        <f t="shared" si="14"/>
        <v>0</v>
      </c>
      <c r="BB20" s="2">
        <f t="shared" si="15"/>
        <v>0</v>
      </c>
      <c r="BC20" s="2">
        <f t="shared" si="16"/>
        <v>0</v>
      </c>
      <c r="BD20" s="2">
        <f t="shared" si="17"/>
        <v>0</v>
      </c>
      <c r="BE20" s="2">
        <f t="shared" si="18"/>
        <v>0</v>
      </c>
      <c r="BF20" s="2">
        <f t="shared" si="19"/>
        <v>0</v>
      </c>
      <c r="BG20" s="2">
        <f t="shared" si="20"/>
        <v>0</v>
      </c>
      <c r="BH20" s="2">
        <f t="shared" si="21"/>
        <v>0</v>
      </c>
      <c r="BI20" s="2">
        <f t="shared" si="22"/>
        <v>0</v>
      </c>
      <c r="BJ20" s="2">
        <f t="shared" si="23"/>
        <v>0</v>
      </c>
      <c r="BK20" s="2">
        <f t="shared" si="24"/>
        <v>0</v>
      </c>
      <c r="BL20" s="2">
        <f t="shared" si="25"/>
        <v>0</v>
      </c>
      <c r="BN20" s="2">
        <f t="shared" si="26"/>
        <v>0</v>
      </c>
      <c r="BP20" s="2">
        <f t="shared" si="27"/>
        <v>0</v>
      </c>
      <c r="BR20" s="2">
        <f t="shared" si="28"/>
        <v>0</v>
      </c>
      <c r="BT20" s="2">
        <f t="shared" si="29"/>
        <v>0</v>
      </c>
      <c r="BV20" s="46">
        <f t="shared" si="30"/>
        <v>0</v>
      </c>
      <c r="BW20" s="2">
        <f t="shared" si="31"/>
        <v>0</v>
      </c>
    </row>
    <row r="21" spans="1:75" ht="15.75">
      <c r="A21" s="17">
        <v>13</v>
      </c>
      <c r="B21" s="32">
        <v>13</v>
      </c>
      <c r="C21" s="84"/>
      <c r="D21" s="85"/>
      <c r="E21" s="97"/>
      <c r="F21" s="98"/>
      <c r="G21" s="91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92"/>
      <c r="AC21" s="93"/>
      <c r="AD21" s="94"/>
      <c r="AE21" s="95"/>
      <c r="AF21" s="94"/>
      <c r="AG21" s="95"/>
      <c r="AH21" s="94"/>
      <c r="AI21" s="95"/>
      <c r="AJ21" s="96"/>
      <c r="AK21" s="36"/>
      <c r="AL21" s="52">
        <f t="shared" si="0"/>
        <v>0</v>
      </c>
      <c r="AM21" s="53">
        <f t="shared" si="1"/>
        <v>0</v>
      </c>
      <c r="AN21" s="54">
        <f t="shared" si="2"/>
        <v>0</v>
      </c>
      <c r="AO21" s="49">
        <f t="shared" si="3"/>
        <v>0</v>
      </c>
      <c r="AP21" s="55">
        <f t="shared" si="4"/>
        <v>480</v>
      </c>
      <c r="AQ21" s="51">
        <f t="shared" si="5"/>
        <v>480</v>
      </c>
      <c r="AS21" s="2">
        <f t="shared" si="6"/>
        <v>0</v>
      </c>
      <c r="AT21" s="2">
        <f t="shared" si="7"/>
        <v>0</v>
      </c>
      <c r="AU21" s="2">
        <f t="shared" si="8"/>
        <v>0</v>
      </c>
      <c r="AV21" s="2">
        <f t="shared" si="9"/>
        <v>0</v>
      </c>
      <c r="AW21" s="2">
        <f t="shared" si="10"/>
        <v>0</v>
      </c>
      <c r="AX21" s="2">
        <f t="shared" si="11"/>
        <v>0</v>
      </c>
      <c r="AY21" s="2">
        <f t="shared" si="12"/>
        <v>0</v>
      </c>
      <c r="AZ21" s="2">
        <f t="shared" si="13"/>
        <v>0</v>
      </c>
      <c r="BA21" s="2">
        <f t="shared" si="14"/>
        <v>0</v>
      </c>
      <c r="BB21" s="2">
        <f t="shared" si="15"/>
        <v>0</v>
      </c>
      <c r="BC21" s="2">
        <f t="shared" si="16"/>
        <v>0</v>
      </c>
      <c r="BD21" s="2">
        <f t="shared" si="17"/>
        <v>0</v>
      </c>
      <c r="BE21" s="2">
        <f t="shared" si="18"/>
        <v>0</v>
      </c>
      <c r="BF21" s="2">
        <f t="shared" si="19"/>
        <v>0</v>
      </c>
      <c r="BG21" s="2">
        <f t="shared" si="20"/>
        <v>0</v>
      </c>
      <c r="BH21" s="2">
        <f t="shared" si="21"/>
        <v>0</v>
      </c>
      <c r="BI21" s="2">
        <f t="shared" si="22"/>
        <v>0</v>
      </c>
      <c r="BJ21" s="2">
        <f t="shared" si="23"/>
        <v>0</v>
      </c>
      <c r="BK21" s="2">
        <f t="shared" si="24"/>
        <v>0</v>
      </c>
      <c r="BL21" s="2">
        <f t="shared" si="25"/>
        <v>0</v>
      </c>
      <c r="BN21" s="2">
        <f t="shared" si="26"/>
        <v>0</v>
      </c>
      <c r="BP21" s="2">
        <f t="shared" si="27"/>
        <v>0</v>
      </c>
      <c r="BR21" s="2">
        <f t="shared" si="28"/>
        <v>0</v>
      </c>
      <c r="BT21" s="2">
        <f t="shared" si="29"/>
        <v>0</v>
      </c>
      <c r="BV21" s="46">
        <f t="shared" si="30"/>
        <v>0</v>
      </c>
      <c r="BW21" s="2">
        <f t="shared" si="31"/>
        <v>0</v>
      </c>
    </row>
    <row r="22" spans="1:75" ht="15.75">
      <c r="A22" s="17">
        <v>14</v>
      </c>
      <c r="B22" s="32">
        <v>14</v>
      </c>
      <c r="C22" s="84"/>
      <c r="D22" s="85"/>
      <c r="E22" s="97"/>
      <c r="F22" s="98"/>
      <c r="G22" s="91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92"/>
      <c r="AC22" s="93"/>
      <c r="AD22" s="94"/>
      <c r="AE22" s="95"/>
      <c r="AF22" s="94"/>
      <c r="AG22" s="95"/>
      <c r="AH22" s="94"/>
      <c r="AI22" s="95"/>
      <c r="AJ22" s="96"/>
      <c r="AK22" s="36"/>
      <c r="AL22" s="52">
        <f t="shared" si="0"/>
        <v>0</v>
      </c>
      <c r="AM22" s="53">
        <f t="shared" si="1"/>
        <v>0</v>
      </c>
      <c r="AN22" s="54">
        <f t="shared" si="2"/>
        <v>0</v>
      </c>
      <c r="AO22" s="49">
        <f t="shared" si="3"/>
        <v>0</v>
      </c>
      <c r="AP22" s="55">
        <f t="shared" si="4"/>
        <v>480</v>
      </c>
      <c r="AQ22" s="51">
        <f t="shared" si="5"/>
        <v>480</v>
      </c>
      <c r="AS22" s="2">
        <f t="shared" si="6"/>
        <v>0</v>
      </c>
      <c r="AT22" s="2">
        <f t="shared" si="7"/>
        <v>0</v>
      </c>
      <c r="AU22" s="2">
        <f t="shared" si="8"/>
        <v>0</v>
      </c>
      <c r="AV22" s="2">
        <f t="shared" si="9"/>
        <v>0</v>
      </c>
      <c r="AW22" s="2">
        <f t="shared" si="10"/>
        <v>0</v>
      </c>
      <c r="AX22" s="2">
        <f t="shared" si="11"/>
        <v>0</v>
      </c>
      <c r="AY22" s="2">
        <f t="shared" si="12"/>
        <v>0</v>
      </c>
      <c r="AZ22" s="2">
        <f t="shared" si="13"/>
        <v>0</v>
      </c>
      <c r="BA22" s="2">
        <f t="shared" si="14"/>
        <v>0</v>
      </c>
      <c r="BB22" s="2">
        <f t="shared" si="15"/>
        <v>0</v>
      </c>
      <c r="BC22" s="2">
        <f t="shared" si="16"/>
        <v>0</v>
      </c>
      <c r="BD22" s="2">
        <f t="shared" si="17"/>
        <v>0</v>
      </c>
      <c r="BE22" s="2">
        <f t="shared" si="18"/>
        <v>0</v>
      </c>
      <c r="BF22" s="2">
        <f t="shared" si="19"/>
        <v>0</v>
      </c>
      <c r="BG22" s="2">
        <f t="shared" si="20"/>
        <v>0</v>
      </c>
      <c r="BH22" s="2">
        <f t="shared" si="21"/>
        <v>0</v>
      </c>
      <c r="BI22" s="2">
        <f t="shared" si="22"/>
        <v>0</v>
      </c>
      <c r="BJ22" s="2">
        <f t="shared" si="23"/>
        <v>0</v>
      </c>
      <c r="BK22" s="2">
        <f t="shared" si="24"/>
        <v>0</v>
      </c>
      <c r="BL22" s="2">
        <f t="shared" si="25"/>
        <v>0</v>
      </c>
      <c r="BN22" s="2">
        <f t="shared" si="26"/>
        <v>0</v>
      </c>
      <c r="BP22" s="2">
        <f t="shared" si="27"/>
        <v>0</v>
      </c>
      <c r="BR22" s="2">
        <f t="shared" si="28"/>
        <v>0</v>
      </c>
      <c r="BT22" s="2">
        <f t="shared" si="29"/>
        <v>0</v>
      </c>
      <c r="BV22" s="46">
        <f t="shared" si="30"/>
        <v>0</v>
      </c>
      <c r="BW22" s="2">
        <f t="shared" si="31"/>
        <v>0</v>
      </c>
    </row>
    <row r="23" spans="1:75" ht="15.75">
      <c r="A23" s="17">
        <v>15</v>
      </c>
      <c r="B23" s="32">
        <v>15</v>
      </c>
      <c r="C23" s="84"/>
      <c r="D23" s="85"/>
      <c r="E23" s="97"/>
      <c r="F23" s="98"/>
      <c r="G23" s="91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92"/>
      <c r="AC23" s="93"/>
      <c r="AD23" s="94"/>
      <c r="AE23" s="95"/>
      <c r="AF23" s="94"/>
      <c r="AG23" s="95"/>
      <c r="AH23" s="94"/>
      <c r="AI23" s="95"/>
      <c r="AJ23" s="96"/>
      <c r="AK23" s="37"/>
      <c r="AL23" s="52">
        <f t="shared" si="0"/>
        <v>0</v>
      </c>
      <c r="AM23" s="53">
        <f t="shared" si="1"/>
        <v>0</v>
      </c>
      <c r="AN23" s="54">
        <f t="shared" si="2"/>
        <v>0</v>
      </c>
      <c r="AO23" s="49">
        <f t="shared" si="3"/>
        <v>0</v>
      </c>
      <c r="AP23" s="55">
        <f t="shared" si="4"/>
        <v>480</v>
      </c>
      <c r="AQ23" s="51">
        <f t="shared" si="5"/>
        <v>480</v>
      </c>
      <c r="AS23" s="2">
        <f t="shared" si="6"/>
        <v>0</v>
      </c>
      <c r="AT23" s="2">
        <f t="shared" si="7"/>
        <v>0</v>
      </c>
      <c r="AU23" s="2">
        <f t="shared" si="8"/>
        <v>0</v>
      </c>
      <c r="AV23" s="2">
        <f t="shared" si="9"/>
        <v>0</v>
      </c>
      <c r="AW23" s="2">
        <f t="shared" si="10"/>
        <v>0</v>
      </c>
      <c r="AX23" s="2">
        <f t="shared" si="11"/>
        <v>0</v>
      </c>
      <c r="AY23" s="2">
        <f t="shared" si="12"/>
        <v>0</v>
      </c>
      <c r="AZ23" s="2">
        <f t="shared" si="13"/>
        <v>0</v>
      </c>
      <c r="BA23" s="2">
        <f t="shared" si="14"/>
        <v>0</v>
      </c>
      <c r="BB23" s="2">
        <f t="shared" si="15"/>
        <v>0</v>
      </c>
      <c r="BC23" s="2">
        <f t="shared" si="16"/>
        <v>0</v>
      </c>
      <c r="BD23" s="2">
        <f t="shared" si="17"/>
        <v>0</v>
      </c>
      <c r="BE23" s="2">
        <f t="shared" si="18"/>
        <v>0</v>
      </c>
      <c r="BF23" s="2">
        <f t="shared" si="19"/>
        <v>0</v>
      </c>
      <c r="BG23" s="2">
        <f t="shared" si="20"/>
        <v>0</v>
      </c>
      <c r="BH23" s="2">
        <f t="shared" si="21"/>
        <v>0</v>
      </c>
      <c r="BI23" s="2">
        <f t="shared" si="22"/>
        <v>0</v>
      </c>
      <c r="BJ23" s="2">
        <f t="shared" si="23"/>
        <v>0</v>
      </c>
      <c r="BK23" s="2">
        <f t="shared" si="24"/>
        <v>0</v>
      </c>
      <c r="BL23" s="2">
        <f t="shared" si="25"/>
        <v>0</v>
      </c>
      <c r="BN23" s="2">
        <f t="shared" si="26"/>
        <v>0</v>
      </c>
      <c r="BP23" s="2">
        <f t="shared" si="27"/>
        <v>0</v>
      </c>
      <c r="BR23" s="2">
        <f t="shared" si="28"/>
        <v>0</v>
      </c>
      <c r="BT23" s="2">
        <f t="shared" si="29"/>
        <v>0</v>
      </c>
      <c r="BV23" s="46">
        <f t="shared" si="30"/>
        <v>0</v>
      </c>
      <c r="BW23" s="2">
        <f t="shared" si="31"/>
        <v>0</v>
      </c>
    </row>
    <row r="24" spans="1:75" ht="15.75">
      <c r="A24" s="17">
        <v>16</v>
      </c>
      <c r="B24" s="32">
        <v>16</v>
      </c>
      <c r="C24" s="84"/>
      <c r="D24" s="85"/>
      <c r="E24" s="97"/>
      <c r="F24" s="98"/>
      <c r="G24" s="91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92"/>
      <c r="AC24" s="93"/>
      <c r="AD24" s="94"/>
      <c r="AE24" s="95"/>
      <c r="AF24" s="94"/>
      <c r="AG24" s="95"/>
      <c r="AH24" s="94"/>
      <c r="AI24" s="95"/>
      <c r="AJ24" s="96"/>
      <c r="AK24" s="36"/>
      <c r="AL24" s="52">
        <f t="shared" si="0"/>
        <v>0</v>
      </c>
      <c r="AM24" s="53">
        <f t="shared" si="1"/>
        <v>0</v>
      </c>
      <c r="AN24" s="54">
        <f t="shared" si="2"/>
        <v>0</v>
      </c>
      <c r="AO24" s="49">
        <f t="shared" si="3"/>
        <v>0</v>
      </c>
      <c r="AP24" s="55">
        <f t="shared" si="4"/>
        <v>480</v>
      </c>
      <c r="AQ24" s="51">
        <f t="shared" si="5"/>
        <v>480</v>
      </c>
      <c r="AS24" s="2">
        <f t="shared" si="6"/>
        <v>0</v>
      </c>
      <c r="AT24" s="2">
        <f t="shared" si="7"/>
        <v>0</v>
      </c>
      <c r="AU24" s="2">
        <f t="shared" si="8"/>
        <v>0</v>
      </c>
      <c r="AV24" s="2">
        <f t="shared" si="9"/>
        <v>0</v>
      </c>
      <c r="AW24" s="2">
        <f t="shared" si="10"/>
        <v>0</v>
      </c>
      <c r="AX24" s="2">
        <f t="shared" si="11"/>
        <v>0</v>
      </c>
      <c r="AY24" s="2">
        <f t="shared" si="12"/>
        <v>0</v>
      </c>
      <c r="AZ24" s="2">
        <f t="shared" si="13"/>
        <v>0</v>
      </c>
      <c r="BA24" s="2">
        <f t="shared" si="14"/>
        <v>0</v>
      </c>
      <c r="BB24" s="2">
        <f t="shared" si="15"/>
        <v>0</v>
      </c>
      <c r="BC24" s="2">
        <f t="shared" si="16"/>
        <v>0</v>
      </c>
      <c r="BD24" s="2">
        <f t="shared" si="17"/>
        <v>0</v>
      </c>
      <c r="BE24" s="2">
        <f t="shared" si="18"/>
        <v>0</v>
      </c>
      <c r="BF24" s="2">
        <f t="shared" si="19"/>
        <v>0</v>
      </c>
      <c r="BG24" s="2">
        <f t="shared" si="20"/>
        <v>0</v>
      </c>
      <c r="BH24" s="2">
        <f t="shared" si="21"/>
        <v>0</v>
      </c>
      <c r="BI24" s="2">
        <f t="shared" si="22"/>
        <v>0</v>
      </c>
      <c r="BJ24" s="2">
        <f t="shared" si="23"/>
        <v>0</v>
      </c>
      <c r="BK24" s="2">
        <f t="shared" si="24"/>
        <v>0</v>
      </c>
      <c r="BL24" s="2">
        <f t="shared" si="25"/>
        <v>0</v>
      </c>
      <c r="BN24" s="2">
        <f t="shared" si="26"/>
        <v>0</v>
      </c>
      <c r="BP24" s="2">
        <f t="shared" si="27"/>
        <v>0</v>
      </c>
      <c r="BR24" s="2">
        <f t="shared" si="28"/>
        <v>0</v>
      </c>
      <c r="BT24" s="2">
        <f t="shared" si="29"/>
        <v>0</v>
      </c>
      <c r="BV24" s="46">
        <f t="shared" si="30"/>
        <v>0</v>
      </c>
      <c r="BW24" s="2">
        <f t="shared" si="31"/>
        <v>0</v>
      </c>
    </row>
    <row r="25" spans="1:75" ht="15.75">
      <c r="A25" s="17">
        <v>17</v>
      </c>
      <c r="B25" s="32">
        <v>17</v>
      </c>
      <c r="C25" s="84"/>
      <c r="D25" s="85"/>
      <c r="E25" s="97"/>
      <c r="F25" s="98"/>
      <c r="G25" s="91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92"/>
      <c r="AC25" s="93"/>
      <c r="AD25" s="94"/>
      <c r="AE25" s="95"/>
      <c r="AF25" s="94"/>
      <c r="AG25" s="95"/>
      <c r="AH25" s="94"/>
      <c r="AI25" s="95"/>
      <c r="AJ25" s="96"/>
      <c r="AK25" s="36"/>
      <c r="AL25" s="52">
        <f t="shared" si="0"/>
        <v>0</v>
      </c>
      <c r="AM25" s="53">
        <f t="shared" si="1"/>
        <v>0</v>
      </c>
      <c r="AN25" s="54">
        <f t="shared" si="2"/>
        <v>0</v>
      </c>
      <c r="AO25" s="49">
        <f t="shared" si="3"/>
        <v>0</v>
      </c>
      <c r="AP25" s="55">
        <f t="shared" si="4"/>
        <v>480</v>
      </c>
      <c r="AQ25" s="51">
        <f t="shared" si="5"/>
        <v>480</v>
      </c>
      <c r="AS25" s="2">
        <f t="shared" si="6"/>
        <v>0</v>
      </c>
      <c r="AT25" s="2">
        <f t="shared" si="7"/>
        <v>0</v>
      </c>
      <c r="AU25" s="2">
        <f t="shared" si="8"/>
        <v>0</v>
      </c>
      <c r="AV25" s="2">
        <f t="shared" si="9"/>
        <v>0</v>
      </c>
      <c r="AW25" s="2">
        <f t="shared" si="10"/>
        <v>0</v>
      </c>
      <c r="AX25" s="2">
        <f t="shared" si="11"/>
        <v>0</v>
      </c>
      <c r="AY25" s="2">
        <f t="shared" si="12"/>
        <v>0</v>
      </c>
      <c r="AZ25" s="2">
        <f t="shared" si="13"/>
        <v>0</v>
      </c>
      <c r="BA25" s="2">
        <f t="shared" si="14"/>
        <v>0</v>
      </c>
      <c r="BB25" s="2">
        <f t="shared" si="15"/>
        <v>0</v>
      </c>
      <c r="BC25" s="2">
        <f t="shared" si="16"/>
        <v>0</v>
      </c>
      <c r="BD25" s="2">
        <f t="shared" si="17"/>
        <v>0</v>
      </c>
      <c r="BE25" s="2">
        <f t="shared" si="18"/>
        <v>0</v>
      </c>
      <c r="BF25" s="2">
        <f t="shared" si="19"/>
        <v>0</v>
      </c>
      <c r="BG25" s="2">
        <f t="shared" si="20"/>
        <v>0</v>
      </c>
      <c r="BH25" s="2">
        <f t="shared" si="21"/>
        <v>0</v>
      </c>
      <c r="BI25" s="2">
        <f t="shared" si="22"/>
        <v>0</v>
      </c>
      <c r="BJ25" s="2">
        <f t="shared" si="23"/>
        <v>0</v>
      </c>
      <c r="BK25" s="2">
        <f t="shared" si="24"/>
        <v>0</v>
      </c>
      <c r="BL25" s="2">
        <f t="shared" si="25"/>
        <v>0</v>
      </c>
      <c r="BN25" s="2">
        <f t="shared" si="26"/>
        <v>0</v>
      </c>
      <c r="BP25" s="2">
        <f t="shared" si="27"/>
        <v>0</v>
      </c>
      <c r="BR25" s="2">
        <f t="shared" si="28"/>
        <v>0</v>
      </c>
      <c r="BT25" s="2">
        <f t="shared" si="29"/>
        <v>0</v>
      </c>
      <c r="BV25" s="46">
        <f t="shared" si="30"/>
        <v>0</v>
      </c>
      <c r="BW25" s="2">
        <f t="shared" si="31"/>
        <v>0</v>
      </c>
    </row>
    <row r="26" spans="1:75" ht="15.75">
      <c r="A26" s="17">
        <v>18</v>
      </c>
      <c r="B26" s="32">
        <v>18</v>
      </c>
      <c r="C26" s="84"/>
      <c r="D26" s="85"/>
      <c r="E26" s="97"/>
      <c r="F26" s="98"/>
      <c r="G26" s="91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92"/>
      <c r="AC26" s="93"/>
      <c r="AD26" s="94"/>
      <c r="AE26" s="95"/>
      <c r="AF26" s="94"/>
      <c r="AG26" s="95"/>
      <c r="AH26" s="94"/>
      <c r="AI26" s="95"/>
      <c r="AJ26" s="96"/>
      <c r="AK26" s="37"/>
      <c r="AL26" s="52">
        <f t="shared" si="0"/>
        <v>0</v>
      </c>
      <c r="AM26" s="53">
        <f t="shared" si="1"/>
        <v>0</v>
      </c>
      <c r="AN26" s="54">
        <f t="shared" si="2"/>
        <v>0</v>
      </c>
      <c r="AO26" s="49">
        <f t="shared" si="3"/>
        <v>0</v>
      </c>
      <c r="AP26" s="55">
        <f t="shared" si="4"/>
        <v>480</v>
      </c>
      <c r="AQ26" s="51">
        <f t="shared" si="5"/>
        <v>480</v>
      </c>
      <c r="AS26" s="2">
        <f t="shared" si="6"/>
        <v>0</v>
      </c>
      <c r="AT26" s="2">
        <f t="shared" si="7"/>
        <v>0</v>
      </c>
      <c r="AU26" s="2">
        <f t="shared" si="8"/>
        <v>0</v>
      </c>
      <c r="AV26" s="2">
        <f t="shared" si="9"/>
        <v>0</v>
      </c>
      <c r="AW26" s="2">
        <f t="shared" si="10"/>
        <v>0</v>
      </c>
      <c r="AX26" s="2">
        <f t="shared" si="11"/>
        <v>0</v>
      </c>
      <c r="AY26" s="2">
        <f t="shared" si="12"/>
        <v>0</v>
      </c>
      <c r="AZ26" s="2">
        <f t="shared" si="13"/>
        <v>0</v>
      </c>
      <c r="BA26" s="2">
        <f t="shared" si="14"/>
        <v>0</v>
      </c>
      <c r="BB26" s="2">
        <f t="shared" si="15"/>
        <v>0</v>
      </c>
      <c r="BC26" s="2">
        <f t="shared" si="16"/>
        <v>0</v>
      </c>
      <c r="BD26" s="2">
        <f t="shared" si="17"/>
        <v>0</v>
      </c>
      <c r="BE26" s="2">
        <f t="shared" si="18"/>
        <v>0</v>
      </c>
      <c r="BF26" s="2">
        <f t="shared" si="19"/>
        <v>0</v>
      </c>
      <c r="BG26" s="2">
        <f t="shared" si="20"/>
        <v>0</v>
      </c>
      <c r="BH26" s="2">
        <f t="shared" si="21"/>
        <v>0</v>
      </c>
      <c r="BI26" s="2">
        <f t="shared" si="22"/>
        <v>0</v>
      </c>
      <c r="BJ26" s="2">
        <f t="shared" si="23"/>
        <v>0</v>
      </c>
      <c r="BK26" s="2">
        <f t="shared" si="24"/>
        <v>0</v>
      </c>
      <c r="BL26" s="2">
        <f t="shared" si="25"/>
        <v>0</v>
      </c>
      <c r="BN26" s="2">
        <f t="shared" si="26"/>
        <v>0</v>
      </c>
      <c r="BP26" s="2">
        <f t="shared" si="27"/>
        <v>0</v>
      </c>
      <c r="BR26" s="2">
        <f t="shared" si="28"/>
        <v>0</v>
      </c>
      <c r="BT26" s="2">
        <f t="shared" si="29"/>
        <v>0</v>
      </c>
      <c r="BV26" s="46">
        <f t="shared" si="30"/>
        <v>0</v>
      </c>
      <c r="BW26" s="2">
        <f t="shared" si="31"/>
        <v>0</v>
      </c>
    </row>
    <row r="27" spans="1:75" ht="15.75">
      <c r="A27" s="17">
        <v>19</v>
      </c>
      <c r="B27" s="32">
        <v>19</v>
      </c>
      <c r="C27" s="84"/>
      <c r="D27" s="85"/>
      <c r="E27" s="97"/>
      <c r="F27" s="98"/>
      <c r="G27" s="91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92"/>
      <c r="AC27" s="93"/>
      <c r="AD27" s="94"/>
      <c r="AE27" s="95"/>
      <c r="AF27" s="94"/>
      <c r="AG27" s="95"/>
      <c r="AH27" s="94"/>
      <c r="AI27" s="95"/>
      <c r="AJ27" s="96"/>
      <c r="AK27" s="37"/>
      <c r="AL27" s="52">
        <f t="shared" si="0"/>
        <v>0</v>
      </c>
      <c r="AM27" s="53">
        <f t="shared" si="1"/>
        <v>0</v>
      </c>
      <c r="AN27" s="54">
        <f t="shared" si="2"/>
        <v>0</v>
      </c>
      <c r="AO27" s="49">
        <f t="shared" si="3"/>
        <v>0</v>
      </c>
      <c r="AP27" s="55">
        <f t="shared" si="4"/>
        <v>480</v>
      </c>
      <c r="AQ27" s="51">
        <f t="shared" si="5"/>
        <v>480</v>
      </c>
      <c r="AS27" s="2">
        <f t="shared" si="6"/>
        <v>0</v>
      </c>
      <c r="AT27" s="2">
        <f t="shared" si="7"/>
        <v>0</v>
      </c>
      <c r="AU27" s="2">
        <f t="shared" si="8"/>
        <v>0</v>
      </c>
      <c r="AV27" s="2">
        <f t="shared" si="9"/>
        <v>0</v>
      </c>
      <c r="AW27" s="2">
        <f t="shared" si="10"/>
        <v>0</v>
      </c>
      <c r="AX27" s="2">
        <f t="shared" si="11"/>
        <v>0</v>
      </c>
      <c r="AY27" s="2">
        <f t="shared" si="12"/>
        <v>0</v>
      </c>
      <c r="AZ27" s="2">
        <f t="shared" si="13"/>
        <v>0</v>
      </c>
      <c r="BA27" s="2">
        <f t="shared" si="14"/>
        <v>0</v>
      </c>
      <c r="BB27" s="2">
        <f t="shared" si="15"/>
        <v>0</v>
      </c>
      <c r="BC27" s="2">
        <f t="shared" si="16"/>
        <v>0</v>
      </c>
      <c r="BD27" s="2">
        <f t="shared" si="17"/>
        <v>0</v>
      </c>
      <c r="BE27" s="2">
        <f t="shared" si="18"/>
        <v>0</v>
      </c>
      <c r="BF27" s="2">
        <f t="shared" si="19"/>
        <v>0</v>
      </c>
      <c r="BG27" s="2">
        <f t="shared" si="20"/>
        <v>0</v>
      </c>
      <c r="BH27" s="2">
        <f t="shared" si="21"/>
        <v>0</v>
      </c>
      <c r="BI27" s="2">
        <f t="shared" si="22"/>
        <v>0</v>
      </c>
      <c r="BJ27" s="2">
        <f t="shared" si="23"/>
        <v>0</v>
      </c>
      <c r="BK27" s="2">
        <f t="shared" si="24"/>
        <v>0</v>
      </c>
      <c r="BL27" s="2">
        <f t="shared" si="25"/>
        <v>0</v>
      </c>
      <c r="BN27" s="2">
        <f t="shared" si="26"/>
        <v>0</v>
      </c>
      <c r="BP27" s="2">
        <f t="shared" si="27"/>
        <v>0</v>
      </c>
      <c r="BR27" s="2">
        <f t="shared" si="28"/>
        <v>0</v>
      </c>
      <c r="BT27" s="2">
        <f t="shared" si="29"/>
        <v>0</v>
      </c>
      <c r="BV27" s="46">
        <f t="shared" si="30"/>
        <v>0</v>
      </c>
      <c r="BW27" s="2">
        <f t="shared" si="31"/>
        <v>0</v>
      </c>
    </row>
    <row r="28" spans="1:75" ht="15.75">
      <c r="A28" s="17">
        <v>20</v>
      </c>
      <c r="B28" s="32">
        <v>20</v>
      </c>
      <c r="C28" s="84"/>
      <c r="D28" s="85"/>
      <c r="E28" s="97"/>
      <c r="F28" s="98"/>
      <c r="G28" s="91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92"/>
      <c r="AC28" s="93"/>
      <c r="AD28" s="94"/>
      <c r="AE28" s="95"/>
      <c r="AF28" s="94"/>
      <c r="AG28" s="95"/>
      <c r="AH28" s="94"/>
      <c r="AI28" s="95"/>
      <c r="AJ28" s="96"/>
      <c r="AK28" s="37"/>
      <c r="AL28" s="52">
        <f t="shared" si="0"/>
        <v>0</v>
      </c>
      <c r="AM28" s="53">
        <f t="shared" si="1"/>
        <v>0</v>
      </c>
      <c r="AN28" s="54">
        <f t="shared" si="2"/>
        <v>0</v>
      </c>
      <c r="AO28" s="49">
        <f t="shared" si="3"/>
        <v>0</v>
      </c>
      <c r="AP28" s="55">
        <f t="shared" si="4"/>
        <v>480</v>
      </c>
      <c r="AQ28" s="51">
        <f t="shared" si="5"/>
        <v>480</v>
      </c>
      <c r="AS28" s="2">
        <f t="shared" si="6"/>
        <v>0</v>
      </c>
      <c r="AT28" s="2">
        <f t="shared" si="7"/>
        <v>0</v>
      </c>
      <c r="AU28" s="2">
        <f t="shared" si="8"/>
        <v>0</v>
      </c>
      <c r="AV28" s="2">
        <f t="shared" si="9"/>
        <v>0</v>
      </c>
      <c r="AW28" s="2">
        <f t="shared" si="10"/>
        <v>0</v>
      </c>
      <c r="AX28" s="2">
        <f t="shared" si="11"/>
        <v>0</v>
      </c>
      <c r="AY28" s="2">
        <f t="shared" si="12"/>
        <v>0</v>
      </c>
      <c r="AZ28" s="2">
        <f t="shared" si="13"/>
        <v>0</v>
      </c>
      <c r="BA28" s="2">
        <f t="shared" si="14"/>
        <v>0</v>
      </c>
      <c r="BB28" s="2">
        <f t="shared" si="15"/>
        <v>0</v>
      </c>
      <c r="BC28" s="2">
        <f t="shared" si="16"/>
        <v>0</v>
      </c>
      <c r="BD28" s="2">
        <f t="shared" si="17"/>
        <v>0</v>
      </c>
      <c r="BE28" s="2">
        <f t="shared" si="18"/>
        <v>0</v>
      </c>
      <c r="BF28" s="2">
        <f t="shared" si="19"/>
        <v>0</v>
      </c>
      <c r="BG28" s="2">
        <f t="shared" si="20"/>
        <v>0</v>
      </c>
      <c r="BH28" s="2">
        <f t="shared" si="21"/>
        <v>0</v>
      </c>
      <c r="BI28" s="2">
        <f t="shared" si="22"/>
        <v>0</v>
      </c>
      <c r="BJ28" s="2">
        <f t="shared" si="23"/>
        <v>0</v>
      </c>
      <c r="BK28" s="2">
        <f t="shared" si="24"/>
        <v>0</v>
      </c>
      <c r="BL28" s="2">
        <f t="shared" si="25"/>
        <v>0</v>
      </c>
      <c r="BN28" s="2">
        <f t="shared" si="26"/>
        <v>0</v>
      </c>
      <c r="BP28" s="2">
        <f t="shared" si="27"/>
        <v>0</v>
      </c>
      <c r="BR28" s="2">
        <f t="shared" si="28"/>
        <v>0</v>
      </c>
      <c r="BT28" s="2">
        <f t="shared" si="29"/>
        <v>0</v>
      </c>
      <c r="BV28" s="46">
        <f t="shared" si="30"/>
        <v>0</v>
      </c>
      <c r="BW28" s="2">
        <f t="shared" si="31"/>
        <v>0</v>
      </c>
    </row>
    <row r="29" spans="1:75" ht="15.75">
      <c r="A29" s="17">
        <v>21</v>
      </c>
      <c r="B29" s="32">
        <v>21</v>
      </c>
      <c r="C29" s="84"/>
      <c r="D29" s="85"/>
      <c r="E29" s="97"/>
      <c r="F29" s="98"/>
      <c r="G29" s="91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92"/>
      <c r="AC29" s="93"/>
      <c r="AD29" s="94"/>
      <c r="AE29" s="95"/>
      <c r="AF29" s="94"/>
      <c r="AG29" s="95"/>
      <c r="AH29" s="94"/>
      <c r="AI29" s="95"/>
      <c r="AJ29" s="96"/>
      <c r="AK29" s="36"/>
      <c r="AL29" s="52">
        <f t="shared" si="0"/>
        <v>0</v>
      </c>
      <c r="AM29" s="53">
        <f t="shared" si="1"/>
        <v>0</v>
      </c>
      <c r="AN29" s="54">
        <f t="shared" si="2"/>
        <v>0</v>
      </c>
      <c r="AO29" s="49">
        <f t="shared" si="3"/>
        <v>0</v>
      </c>
      <c r="AP29" s="55">
        <f t="shared" si="4"/>
        <v>480</v>
      </c>
      <c r="AQ29" s="51">
        <f t="shared" si="5"/>
        <v>480</v>
      </c>
      <c r="AS29" s="2">
        <f t="shared" si="6"/>
        <v>0</v>
      </c>
      <c r="AT29" s="2">
        <f t="shared" si="7"/>
        <v>0</v>
      </c>
      <c r="AU29" s="2">
        <f t="shared" si="8"/>
        <v>0</v>
      </c>
      <c r="AV29" s="2">
        <f t="shared" si="9"/>
        <v>0</v>
      </c>
      <c r="AW29" s="2">
        <f t="shared" si="10"/>
        <v>0</v>
      </c>
      <c r="AX29" s="2">
        <f t="shared" si="11"/>
        <v>0</v>
      </c>
      <c r="AY29" s="2">
        <f t="shared" si="12"/>
        <v>0</v>
      </c>
      <c r="AZ29" s="2">
        <f t="shared" si="13"/>
        <v>0</v>
      </c>
      <c r="BA29" s="2">
        <f t="shared" si="14"/>
        <v>0</v>
      </c>
      <c r="BB29" s="2">
        <f t="shared" si="15"/>
        <v>0</v>
      </c>
      <c r="BC29" s="2">
        <f t="shared" si="16"/>
        <v>0</v>
      </c>
      <c r="BD29" s="2">
        <f t="shared" si="17"/>
        <v>0</v>
      </c>
      <c r="BE29" s="2">
        <f t="shared" si="18"/>
        <v>0</v>
      </c>
      <c r="BF29" s="2">
        <f t="shared" si="19"/>
        <v>0</v>
      </c>
      <c r="BG29" s="2">
        <f t="shared" si="20"/>
        <v>0</v>
      </c>
      <c r="BH29" s="2">
        <f t="shared" si="21"/>
        <v>0</v>
      </c>
      <c r="BI29" s="2">
        <f t="shared" si="22"/>
        <v>0</v>
      </c>
      <c r="BJ29" s="2">
        <f t="shared" si="23"/>
        <v>0</v>
      </c>
      <c r="BK29" s="2">
        <f t="shared" si="24"/>
        <v>0</v>
      </c>
      <c r="BL29" s="2">
        <f t="shared" si="25"/>
        <v>0</v>
      </c>
      <c r="BN29" s="2">
        <f t="shared" si="26"/>
        <v>0</v>
      </c>
      <c r="BP29" s="2">
        <f t="shared" si="27"/>
        <v>0</v>
      </c>
      <c r="BR29" s="2">
        <f t="shared" si="28"/>
        <v>0</v>
      </c>
      <c r="BT29" s="2">
        <f t="shared" si="29"/>
        <v>0</v>
      </c>
      <c r="BV29" s="46">
        <f t="shared" si="30"/>
        <v>0</v>
      </c>
      <c r="BW29" s="2">
        <f t="shared" si="31"/>
        <v>0</v>
      </c>
    </row>
    <row r="30" spans="1:75" ht="15.75">
      <c r="A30" s="17">
        <v>22</v>
      </c>
      <c r="B30" s="32">
        <v>22</v>
      </c>
      <c r="C30" s="84"/>
      <c r="D30" s="85"/>
      <c r="E30" s="97"/>
      <c r="F30" s="98"/>
      <c r="G30" s="91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92"/>
      <c r="AC30" s="93"/>
      <c r="AD30" s="94"/>
      <c r="AE30" s="95"/>
      <c r="AF30" s="94"/>
      <c r="AG30" s="95"/>
      <c r="AH30" s="94"/>
      <c r="AI30" s="95"/>
      <c r="AJ30" s="96"/>
      <c r="AK30" s="37"/>
      <c r="AL30" s="52">
        <f t="shared" si="0"/>
        <v>0</v>
      </c>
      <c r="AM30" s="53">
        <f t="shared" si="1"/>
        <v>0</v>
      </c>
      <c r="AN30" s="54">
        <f t="shared" si="2"/>
        <v>0</v>
      </c>
      <c r="AO30" s="49">
        <f t="shared" si="3"/>
        <v>0</v>
      </c>
      <c r="AP30" s="55">
        <f t="shared" si="4"/>
        <v>480</v>
      </c>
      <c r="AQ30" s="51">
        <f t="shared" si="5"/>
        <v>480</v>
      </c>
      <c r="AS30" s="2">
        <f t="shared" si="6"/>
        <v>0</v>
      </c>
      <c r="AT30" s="2">
        <f t="shared" si="7"/>
        <v>0</v>
      </c>
      <c r="AU30" s="2">
        <f t="shared" si="8"/>
        <v>0</v>
      </c>
      <c r="AV30" s="2">
        <f t="shared" si="9"/>
        <v>0</v>
      </c>
      <c r="AW30" s="2">
        <f t="shared" si="10"/>
        <v>0</v>
      </c>
      <c r="AX30" s="2">
        <f t="shared" si="11"/>
        <v>0</v>
      </c>
      <c r="AY30" s="2">
        <f t="shared" si="12"/>
        <v>0</v>
      </c>
      <c r="AZ30" s="2">
        <f t="shared" si="13"/>
        <v>0</v>
      </c>
      <c r="BA30" s="2">
        <f t="shared" si="14"/>
        <v>0</v>
      </c>
      <c r="BB30" s="2">
        <f t="shared" si="15"/>
        <v>0</v>
      </c>
      <c r="BC30" s="2">
        <f t="shared" si="16"/>
        <v>0</v>
      </c>
      <c r="BD30" s="2">
        <f t="shared" si="17"/>
        <v>0</v>
      </c>
      <c r="BE30" s="2">
        <f t="shared" si="18"/>
        <v>0</v>
      </c>
      <c r="BF30" s="2">
        <f t="shared" si="19"/>
        <v>0</v>
      </c>
      <c r="BG30" s="2">
        <f t="shared" si="20"/>
        <v>0</v>
      </c>
      <c r="BH30" s="2">
        <f t="shared" si="21"/>
        <v>0</v>
      </c>
      <c r="BI30" s="2">
        <f t="shared" si="22"/>
        <v>0</v>
      </c>
      <c r="BJ30" s="2">
        <f t="shared" si="23"/>
        <v>0</v>
      </c>
      <c r="BK30" s="2">
        <f t="shared" si="24"/>
        <v>0</v>
      </c>
      <c r="BL30" s="2">
        <f t="shared" si="25"/>
        <v>0</v>
      </c>
      <c r="BN30" s="2">
        <f t="shared" si="26"/>
        <v>0</v>
      </c>
      <c r="BP30" s="2">
        <f t="shared" si="27"/>
        <v>0</v>
      </c>
      <c r="BR30" s="2">
        <f t="shared" si="28"/>
        <v>0</v>
      </c>
      <c r="BT30" s="2">
        <f t="shared" si="29"/>
        <v>0</v>
      </c>
      <c r="BV30" s="46">
        <f t="shared" si="30"/>
        <v>0</v>
      </c>
      <c r="BW30" s="2">
        <f t="shared" si="31"/>
        <v>0</v>
      </c>
    </row>
    <row r="31" spans="1:75" ht="16.5" thickBot="1">
      <c r="A31" s="17">
        <v>23</v>
      </c>
      <c r="B31" s="32">
        <v>23</v>
      </c>
      <c r="C31" s="24"/>
      <c r="D31" s="25"/>
      <c r="E31" s="72"/>
      <c r="F31" s="73"/>
      <c r="G31" s="80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C31" s="61"/>
      <c r="AD31" s="62"/>
      <c r="AE31" s="63"/>
      <c r="AF31" s="62"/>
      <c r="AG31" s="63"/>
      <c r="AH31" s="62"/>
      <c r="AI31" s="63"/>
      <c r="AJ31" s="64"/>
      <c r="AK31" s="37"/>
      <c r="AL31" s="52">
        <f t="shared" si="0"/>
        <v>0</v>
      </c>
      <c r="AM31" s="53">
        <f t="shared" si="1"/>
        <v>0</v>
      </c>
      <c r="AN31" s="54">
        <f t="shared" si="2"/>
        <v>0</v>
      </c>
      <c r="AO31" s="49">
        <f t="shared" si="3"/>
        <v>0</v>
      </c>
      <c r="AP31" s="55">
        <f t="shared" si="4"/>
        <v>480</v>
      </c>
      <c r="AQ31" s="51">
        <f t="shared" si="5"/>
        <v>480</v>
      </c>
      <c r="AS31" s="2">
        <f t="shared" si="6"/>
        <v>0</v>
      </c>
      <c r="AT31" s="2">
        <f t="shared" si="7"/>
        <v>0</v>
      </c>
      <c r="AU31" s="2">
        <f t="shared" si="8"/>
        <v>0</v>
      </c>
      <c r="AV31" s="2">
        <f t="shared" si="9"/>
        <v>0</v>
      </c>
      <c r="AW31" s="2">
        <f t="shared" si="10"/>
        <v>0</v>
      </c>
      <c r="AX31" s="2">
        <f t="shared" si="11"/>
        <v>0</v>
      </c>
      <c r="AY31" s="2">
        <f t="shared" si="12"/>
        <v>0</v>
      </c>
      <c r="AZ31" s="2">
        <f t="shared" si="13"/>
        <v>0</v>
      </c>
      <c r="BA31" s="2">
        <f t="shared" si="14"/>
        <v>0</v>
      </c>
      <c r="BB31" s="2">
        <f t="shared" si="15"/>
        <v>0</v>
      </c>
      <c r="BC31" s="2">
        <f t="shared" si="16"/>
        <v>0</v>
      </c>
      <c r="BD31" s="2">
        <f t="shared" si="17"/>
        <v>0</v>
      </c>
      <c r="BE31" s="2">
        <f t="shared" si="18"/>
        <v>0</v>
      </c>
      <c r="BF31" s="2">
        <f t="shared" si="19"/>
        <v>0</v>
      </c>
      <c r="BG31" s="2">
        <f t="shared" si="20"/>
        <v>0</v>
      </c>
      <c r="BH31" s="2">
        <f t="shared" si="21"/>
        <v>0</v>
      </c>
      <c r="BI31" s="2">
        <f t="shared" si="22"/>
        <v>0</v>
      </c>
      <c r="BJ31" s="2">
        <f t="shared" si="23"/>
        <v>0</v>
      </c>
      <c r="BK31" s="2">
        <f t="shared" si="24"/>
        <v>0</v>
      </c>
      <c r="BL31" s="2">
        <f t="shared" si="25"/>
        <v>0</v>
      </c>
      <c r="BN31" s="2">
        <f t="shared" si="26"/>
        <v>0</v>
      </c>
      <c r="BP31" s="2">
        <f t="shared" si="27"/>
        <v>0</v>
      </c>
      <c r="BR31" s="2">
        <f t="shared" si="28"/>
        <v>0</v>
      </c>
      <c r="BT31" s="2">
        <f t="shared" si="29"/>
        <v>0</v>
      </c>
      <c r="BV31" s="46">
        <f t="shared" si="30"/>
        <v>0</v>
      </c>
      <c r="BW31" s="2">
        <f t="shared" si="31"/>
        <v>0</v>
      </c>
    </row>
    <row r="32" spans="29:30" ht="12.75">
      <c r="AC32" s="3"/>
      <c r="AD32" s="2"/>
    </row>
    <row r="33" spans="2:35" ht="12.75">
      <c r="B33" s="10"/>
      <c r="D33" s="18" t="s">
        <v>3</v>
      </c>
      <c r="H33" s="34">
        <f aca="true" t="shared" si="32" ref="H33:AA33">COUNTIF(H9:H31,H7)</f>
        <v>2</v>
      </c>
      <c r="I33" s="34">
        <f t="shared" si="32"/>
        <v>3</v>
      </c>
      <c r="J33" s="34">
        <f t="shared" si="32"/>
        <v>3</v>
      </c>
      <c r="K33" s="34">
        <f t="shared" si="32"/>
        <v>1</v>
      </c>
      <c r="L33" s="34">
        <f t="shared" si="32"/>
        <v>2</v>
      </c>
      <c r="M33" s="34">
        <f t="shared" si="32"/>
        <v>3</v>
      </c>
      <c r="N33" s="34">
        <f t="shared" si="32"/>
        <v>4</v>
      </c>
      <c r="O33" s="34">
        <f t="shared" si="32"/>
        <v>3</v>
      </c>
      <c r="P33" s="34">
        <f t="shared" si="32"/>
        <v>1</v>
      </c>
      <c r="Q33" s="34">
        <f t="shared" si="32"/>
        <v>4</v>
      </c>
      <c r="R33" s="34">
        <f t="shared" si="32"/>
        <v>0</v>
      </c>
      <c r="S33" s="34">
        <f t="shared" si="32"/>
        <v>0</v>
      </c>
      <c r="T33" s="34">
        <f t="shared" si="32"/>
        <v>0</v>
      </c>
      <c r="U33" s="34">
        <f t="shared" si="32"/>
        <v>0</v>
      </c>
      <c r="V33" s="34">
        <f t="shared" si="32"/>
        <v>0</v>
      </c>
      <c r="W33" s="34">
        <f t="shared" si="32"/>
        <v>0</v>
      </c>
      <c r="X33" s="34">
        <f t="shared" si="32"/>
        <v>0</v>
      </c>
      <c r="Y33" s="34">
        <f t="shared" si="32"/>
        <v>0</v>
      </c>
      <c r="Z33" s="34">
        <f t="shared" si="32"/>
        <v>0</v>
      </c>
      <c r="AA33" s="34">
        <f t="shared" si="32"/>
        <v>0</v>
      </c>
      <c r="AB33" s="34"/>
      <c r="AC33" s="34">
        <f>COUNTIF(AC9:AC32,AC7)</f>
        <v>0</v>
      </c>
      <c r="AE33" s="34">
        <f>COUNTIF(AE9:AE32,AE7)</f>
        <v>0</v>
      </c>
      <c r="AG33" s="34">
        <f>COUNTIF(AG9:AG32,AG7)</f>
        <v>0</v>
      </c>
      <c r="AI33" s="34">
        <f>COUNTIF(AI9:AI32,AI7)</f>
        <v>0</v>
      </c>
    </row>
    <row r="34" spans="2:39" ht="12.75">
      <c r="B34" s="10"/>
      <c r="D34" s="18" t="s">
        <v>4</v>
      </c>
      <c r="H34" s="34">
        <f aca="true" t="shared" si="33" ref="H34:AA34">COUNTA(H9:H31)</f>
        <v>4</v>
      </c>
      <c r="I34" s="34">
        <f t="shared" si="33"/>
        <v>4</v>
      </c>
      <c r="J34" s="34">
        <f t="shared" si="33"/>
        <v>4</v>
      </c>
      <c r="K34" s="34">
        <f t="shared" si="33"/>
        <v>4</v>
      </c>
      <c r="L34" s="34">
        <f t="shared" si="33"/>
        <v>4</v>
      </c>
      <c r="M34" s="34">
        <f t="shared" si="33"/>
        <v>4</v>
      </c>
      <c r="N34" s="34">
        <f t="shared" si="33"/>
        <v>4</v>
      </c>
      <c r="O34" s="34">
        <f t="shared" si="33"/>
        <v>4</v>
      </c>
      <c r="P34" s="34">
        <f t="shared" si="33"/>
        <v>4</v>
      </c>
      <c r="Q34" s="34">
        <f t="shared" si="33"/>
        <v>4</v>
      </c>
      <c r="R34" s="34">
        <f t="shared" si="33"/>
        <v>0</v>
      </c>
      <c r="S34" s="34">
        <f t="shared" si="33"/>
        <v>0</v>
      </c>
      <c r="T34" s="34">
        <f t="shared" si="33"/>
        <v>0</v>
      </c>
      <c r="U34" s="34">
        <f t="shared" si="33"/>
        <v>0</v>
      </c>
      <c r="V34" s="34">
        <f t="shared" si="33"/>
        <v>0</v>
      </c>
      <c r="W34" s="34">
        <f t="shared" si="33"/>
        <v>0</v>
      </c>
      <c r="X34" s="34">
        <f t="shared" si="33"/>
        <v>0</v>
      </c>
      <c r="Y34" s="34">
        <f t="shared" si="33"/>
        <v>0</v>
      </c>
      <c r="Z34" s="34">
        <f t="shared" si="33"/>
        <v>0</v>
      </c>
      <c r="AA34" s="34">
        <f t="shared" si="33"/>
        <v>0</v>
      </c>
      <c r="AB34" s="34"/>
      <c r="AC34" s="34">
        <f>COUNTA(AC9:AC32)</f>
        <v>0</v>
      </c>
      <c r="AE34" s="34">
        <f>COUNTA(AE9:AE32)</f>
        <v>0</v>
      </c>
      <c r="AF34" s="34"/>
      <c r="AG34" s="34">
        <f>COUNTA(AG9:AG32)</f>
        <v>0</v>
      </c>
      <c r="AH34" s="34"/>
      <c r="AI34" s="34">
        <f>COUNTA(AI9:AI32)</f>
        <v>0</v>
      </c>
      <c r="AJ34" s="34"/>
      <c r="AK34" s="34"/>
      <c r="AM34" s="34"/>
    </row>
    <row r="35" spans="2:39" ht="12.75">
      <c r="B35" s="10"/>
      <c r="D35" s="17" t="s">
        <v>5</v>
      </c>
      <c r="H35" s="35">
        <f aca="true" t="shared" si="34" ref="H35:AA35">100*(H34-H33)/H34</f>
        <v>50</v>
      </c>
      <c r="I35" s="35">
        <f t="shared" si="34"/>
        <v>25</v>
      </c>
      <c r="J35" s="35">
        <f t="shared" si="34"/>
        <v>25</v>
      </c>
      <c r="K35" s="35">
        <f t="shared" si="34"/>
        <v>75</v>
      </c>
      <c r="L35" s="35">
        <f t="shared" si="34"/>
        <v>50</v>
      </c>
      <c r="M35" s="35">
        <f t="shared" si="34"/>
        <v>25</v>
      </c>
      <c r="N35" s="35">
        <f t="shared" si="34"/>
        <v>0</v>
      </c>
      <c r="O35" s="35">
        <f t="shared" si="34"/>
        <v>25</v>
      </c>
      <c r="P35" s="35">
        <f t="shared" si="34"/>
        <v>75</v>
      </c>
      <c r="Q35" s="35">
        <f t="shared" si="34"/>
        <v>0</v>
      </c>
      <c r="R35" s="35" t="e">
        <f t="shared" si="34"/>
        <v>#DIV/0!</v>
      </c>
      <c r="S35" s="35" t="e">
        <f t="shared" si="34"/>
        <v>#DIV/0!</v>
      </c>
      <c r="T35" s="35" t="e">
        <f t="shared" si="34"/>
        <v>#DIV/0!</v>
      </c>
      <c r="U35" s="35" t="e">
        <f t="shared" si="34"/>
        <v>#DIV/0!</v>
      </c>
      <c r="V35" s="35" t="e">
        <f t="shared" si="34"/>
        <v>#DIV/0!</v>
      </c>
      <c r="W35" s="35" t="e">
        <f t="shared" si="34"/>
        <v>#DIV/0!</v>
      </c>
      <c r="X35" s="35" t="e">
        <f t="shared" si="34"/>
        <v>#DIV/0!</v>
      </c>
      <c r="Y35" s="35" t="e">
        <f t="shared" si="34"/>
        <v>#DIV/0!</v>
      </c>
      <c r="Z35" s="35" t="e">
        <f t="shared" si="34"/>
        <v>#DIV/0!</v>
      </c>
      <c r="AA35" s="35" t="e">
        <f t="shared" si="34"/>
        <v>#DIV/0!</v>
      </c>
      <c r="AB35" s="35"/>
      <c r="AC35" s="35" t="e">
        <f>100*(AC34-AC33)/AC34</f>
        <v>#DIV/0!</v>
      </c>
      <c r="AE35" s="35" t="e">
        <f>100*(AE34-AE33)/AE34</f>
        <v>#DIV/0!</v>
      </c>
      <c r="AF35" s="35"/>
      <c r="AG35" s="35" t="e">
        <f>100*(AG34-AG33)/AG34</f>
        <v>#DIV/0!</v>
      </c>
      <c r="AH35" s="35"/>
      <c r="AI35" s="35" t="e">
        <f>100*(AI34-AI33)/AI34</f>
        <v>#DIV/0!</v>
      </c>
      <c r="AJ35" s="35"/>
      <c r="AK35" s="35"/>
      <c r="AM35" s="35"/>
    </row>
    <row r="36" spans="2:35" ht="12.75">
      <c r="B36" s="10"/>
      <c r="H36" s="9"/>
      <c r="AD36" s="9"/>
      <c r="AE36" s="9"/>
      <c r="AG36" s="9"/>
      <c r="AI36" s="9"/>
    </row>
    <row r="37" spans="32:39" ht="12.75">
      <c r="AF37" s="3"/>
      <c r="AH37" s="3"/>
      <c r="AJ37" s="3"/>
      <c r="AK37" s="3"/>
      <c r="AM37" s="3"/>
    </row>
    <row r="41" ht="12.75"/>
    <row r="42" ht="12.75"/>
  </sheetData>
  <sheetProtection/>
  <mergeCells count="16">
    <mergeCell ref="C7:C8"/>
    <mergeCell ref="D7:D8"/>
    <mergeCell ref="AO1:AO6"/>
    <mergeCell ref="AC7:AD7"/>
    <mergeCell ref="AE7:AF7"/>
    <mergeCell ref="AG7:AH7"/>
    <mergeCell ref="AI7:AJ7"/>
    <mergeCell ref="AC8:AD8"/>
    <mergeCell ref="AL1:AL6"/>
    <mergeCell ref="AM1:AM6"/>
    <mergeCell ref="AE8:AF8"/>
    <mergeCell ref="AG8:AH8"/>
    <mergeCell ref="AI8:AJ8"/>
    <mergeCell ref="AQ1:AQ6"/>
    <mergeCell ref="AN1:AN6"/>
    <mergeCell ref="AP1:AP6"/>
  </mergeCells>
  <conditionalFormatting sqref="AC9:AC31 AI9:AI31 AE9:AE31 AG9:AG31">
    <cfRule type="cellIs" priority="1" dxfId="0" operator="equal" stopIfTrue="1">
      <formula>AC$7</formula>
    </cfRule>
  </conditionalFormatting>
  <conditionalFormatting sqref="H9:AA31">
    <cfRule type="cellIs" priority="2" dxfId="5" operator="equal" stopIfTrue="1">
      <formula>H$7</formula>
    </cfRule>
  </conditionalFormatting>
  <printOptions horizontalCentered="1" verticalCentered="1"/>
  <pageMargins left="0.12" right="0.49" top="0.2" bottom="0.19" header="0" footer="0"/>
  <pageSetup fitToHeight="1" fitToWidth="1" horizontalDpi="600" verticalDpi="600" orientation="landscape" paperSize="9" scale="73" r:id="rId2"/>
  <headerFooter alignWithMargins="0">
    <oddHeader>&amp;L&amp;"Pristina,Normale"&amp;16WWW.SPORTNORDEST.IT&amp;C&amp;"Papyrus,Normale"&amp;22A.S.D. NORDERSTARCENTO&amp;R&amp;"Pristina,Normale"&amp;16WWW.SPORTNORDEST.IT</oddHeader>
    <oddFooter>&amp;CDatasheet enginereed by
&amp;"Pristina,Normale"&amp;14Elvio Cereser&amp;R&amp;T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Machine Viksion Sytems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Braggins</dc:creator>
  <cp:keywords/>
  <dc:description/>
  <cp:lastModifiedBy>Renato Pelessoni</cp:lastModifiedBy>
  <cp:lastPrinted>2009-09-20T14:06:24Z</cp:lastPrinted>
  <dcterms:created xsi:type="dcterms:W3CDTF">2003-08-04T17:06:34Z</dcterms:created>
  <dcterms:modified xsi:type="dcterms:W3CDTF">2009-09-22T10:28:06Z</dcterms:modified>
  <cp:category/>
  <cp:version/>
  <cp:contentType/>
  <cp:contentStatus/>
</cp:coreProperties>
</file>